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 internetimage.ru\00invest\Кущевский\03\17\2020-03-17_11-11-35\"/>
    </mc:Choice>
  </mc:AlternateContent>
  <xr:revisionPtr revIDLastSave="0" documentId="13_ncr:1_{3AE90D5B-766C-47FD-BFD0-5BB0AFF84C02}" xr6:coauthVersionLast="45" xr6:coauthVersionMax="45" xr10:uidLastSave="{00000000-0000-0000-0000-000000000000}"/>
  <bookViews>
    <workbookView xWindow="-120" yWindow="-120" windowWidth="22080" windowHeight="13740" tabRatio="500" xr2:uid="{00000000-000D-0000-FFFF-FFFF00000000}"/>
  </bookViews>
  <sheets>
    <sheet name="Приложение 2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6" i="1" l="1"/>
  <c r="F56" i="1"/>
  <c r="G55" i="1"/>
  <c r="F55" i="1"/>
  <c r="E54" i="1"/>
  <c r="D54" i="1"/>
  <c r="G53" i="1"/>
  <c r="F53" i="1"/>
  <c r="G52" i="1"/>
  <c r="F52" i="1"/>
  <c r="G51" i="1"/>
  <c r="F51" i="1"/>
  <c r="E50" i="1"/>
  <c r="D50" i="1"/>
  <c r="G49" i="1"/>
  <c r="F49" i="1"/>
  <c r="G48" i="1"/>
  <c r="F48" i="1"/>
  <c r="E47" i="1"/>
  <c r="D47" i="1"/>
  <c r="D46" i="1"/>
  <c r="G45" i="1"/>
  <c r="F45" i="1"/>
  <c r="G41" i="1"/>
  <c r="F41" i="1"/>
  <c r="G40" i="1"/>
  <c r="F40" i="1"/>
  <c r="E39" i="1"/>
  <c r="E44" i="1" s="1"/>
  <c r="D39" i="1"/>
  <c r="D44" i="1" s="1"/>
  <c r="G38" i="1"/>
  <c r="F38" i="1"/>
  <c r="G37" i="1"/>
  <c r="F37" i="1"/>
  <c r="E36" i="1"/>
  <c r="E43" i="1" s="1"/>
  <c r="D36" i="1"/>
  <c r="D43" i="1" s="1"/>
  <c r="G34" i="1"/>
  <c r="F34" i="1"/>
  <c r="G33" i="1"/>
  <c r="F33" i="1"/>
  <c r="G32" i="1"/>
  <c r="F32" i="1"/>
  <c r="G31" i="1"/>
  <c r="F31" i="1"/>
  <c r="E30" i="1"/>
  <c r="D30" i="1"/>
  <c r="E29" i="1"/>
  <c r="D29" i="1"/>
  <c r="G28" i="1"/>
  <c r="F28" i="1"/>
  <c r="G24" i="1"/>
  <c r="F24" i="1"/>
  <c r="G23" i="1"/>
  <c r="F23" i="1"/>
  <c r="E22" i="1"/>
  <c r="E27" i="1" s="1"/>
  <c r="D22" i="1"/>
  <c r="D27" i="1" s="1"/>
  <c r="G21" i="1"/>
  <c r="F21" i="1"/>
  <c r="G20" i="1"/>
  <c r="F20" i="1"/>
  <c r="E19" i="1"/>
  <c r="E26" i="1" s="1"/>
  <c r="D19" i="1"/>
  <c r="D26" i="1" s="1"/>
  <c r="D18" i="1"/>
  <c r="D25" i="1" s="1"/>
  <c r="G17" i="1"/>
  <c r="F17" i="1"/>
  <c r="G11" i="1"/>
  <c r="F11" i="1"/>
  <c r="G10" i="1"/>
  <c r="F10" i="1"/>
  <c r="E9" i="1"/>
  <c r="E14" i="1" s="1"/>
  <c r="D9" i="1"/>
  <c r="D14" i="1" s="1"/>
  <c r="G8" i="1"/>
  <c r="F8" i="1"/>
  <c r="G7" i="1"/>
  <c r="F7" i="1"/>
  <c r="E6" i="1"/>
  <c r="E13" i="1" s="1"/>
  <c r="D6" i="1"/>
  <c r="D13" i="1" s="1"/>
  <c r="E35" i="1" l="1"/>
  <c r="E42" i="1" s="1"/>
  <c r="E46" i="1"/>
  <c r="F30" i="1"/>
  <c r="F50" i="1"/>
  <c r="F54" i="1"/>
  <c r="G6" i="1"/>
  <c r="G22" i="1"/>
  <c r="G30" i="1"/>
  <c r="G36" i="1"/>
  <c r="F46" i="1"/>
  <c r="G46" i="1"/>
  <c r="G54" i="1"/>
  <c r="D5" i="1"/>
  <c r="D16" i="1" s="1"/>
  <c r="G9" i="1"/>
  <c r="E18" i="1"/>
  <c r="E25" i="1" s="1"/>
  <c r="F25" i="1" s="1"/>
  <c r="G19" i="1"/>
  <c r="F29" i="1"/>
  <c r="G29" i="1"/>
  <c r="D35" i="1"/>
  <c r="G39" i="1"/>
  <c r="F47" i="1"/>
  <c r="G47" i="1"/>
  <c r="G50" i="1"/>
  <c r="G14" i="1"/>
  <c r="F14" i="1"/>
  <c r="G44" i="1"/>
  <c r="F44" i="1"/>
  <c r="G27" i="1"/>
  <c r="F27" i="1"/>
  <c r="G43" i="1"/>
  <c r="F43" i="1"/>
  <c r="G13" i="1"/>
  <c r="F13" i="1"/>
  <c r="G26" i="1"/>
  <c r="F26" i="1"/>
  <c r="G25" i="1"/>
  <c r="E5" i="1"/>
  <c r="F5" i="1" s="1"/>
  <c r="F6" i="1"/>
  <c r="F9" i="1"/>
  <c r="F19" i="1"/>
  <c r="F22" i="1"/>
  <c r="F35" i="1"/>
  <c r="F36" i="1"/>
  <c r="F39" i="1"/>
  <c r="D12" i="1"/>
  <c r="D15" i="1"/>
  <c r="F18" i="1" l="1"/>
  <c r="D42" i="1"/>
  <c r="G35" i="1"/>
  <c r="G18" i="1"/>
  <c r="E16" i="1"/>
  <c r="E15" i="1"/>
  <c r="F15" i="1" s="1"/>
  <c r="E12" i="1"/>
  <c r="F12" i="1" s="1"/>
  <c r="G5" i="1"/>
  <c r="G15" i="1" l="1"/>
  <c r="G12" i="1"/>
  <c r="G42" i="1"/>
  <c r="F42" i="1"/>
  <c r="G16" i="1"/>
  <c r="F16" i="1"/>
</calcChain>
</file>

<file path=xl/sharedStrings.xml><?xml version="1.0" encoding="utf-8"?>
<sst xmlns="http://schemas.openxmlformats.org/spreadsheetml/2006/main" count="176" uniqueCount="108">
  <si>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</si>
  <si>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</si>
  <si>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</si>
  <si>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</si>
  <si>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</si>
  <si>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</si>
  <si>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</si>
  <si>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</si>
  <si>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</si>
  <si>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</si>
  <si>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</si>
  <si>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</si>
  <si>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</si>
  <si>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</si>
  <si>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</si>
  <si>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</si>
  <si>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</si>
  <si>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</si>
  <si>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</si>
  <si>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</si>
  <si>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</si>
  <si>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</si>
  <si>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</si>
  <si>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</si>
  <si>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</si>
  <si>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</si>
  <si>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</si>
  <si>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</si>
  <si>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</si>
  <si>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</si>
  <si>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</si>
  <si>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</si>
  <si>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</si>
  <si>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</si>
  <si>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</si>
  <si>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</si>
  <si>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</si>
  <si>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</si>
  <si>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</si>
  <si>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</si>
  <si>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</si>
  <si>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</si>
  <si>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</si>
  <si>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</si>
  <si>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</si>
  <si>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</si>
  <si>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</si>
  <si>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</si>
  <si>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</si>
  <si>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</si>
  <si>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</si>
  <si>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</si>
  <si>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</si>
  <si>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</si>
  <si>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</si>
  <si>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</si>
  <si>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</si>
  <si>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</si>
  <si>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</si>
  <si>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</si>
  <si>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</si>
  <si>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</si>
  <si>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</si>
  <si>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</si>
  <si>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</si>
  <si>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</si>
  <si>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</si>
  <si>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</si>
  <si>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</si>
  <si>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</si>
  <si>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</si>
  <si>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</si>
  <si>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</si>
  <si>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</si>
  <si>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</si>
  <si>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</si>
  <si>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</si>
  <si>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</si>
  <si>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</si>
  <si>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</si>
  <si>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</si>
  <si>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</si>
  <si>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</si>
  <si>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</si>
  <si>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</si>
  <si>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</si>
  <si>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</si>
  <si>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</si>
  <si>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</si>
  <si>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</si>
  <si>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</si>
  <si>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</si>
  <si>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</si>
  <si>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</si>
  <si>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</si>
  <si>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</si>
  <si>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</si>
  <si>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</si>
  <si>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</si>
  <si>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</si>
  <si>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</si>
  <si>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</si>
  <si>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Динамика развития малого и среднего предпринимательства в Кущевском районе по итогам 4 квартала 2019 года</t>
  </si>
  <si>
    <t>выполнение мероприятий муниципальной программы составляет 100% 
от утвержденного в бюджете финансирования</t>
  </si>
  <si>
    <t>Отсутствует необходимый комментарий!</t>
  </si>
  <si>
    <t>Т.С.Марьенко</t>
  </si>
  <si>
    <t>исп.: Старыгина Ирина Николаевна</t>
  </si>
  <si>
    <t>тел.: 86168-5-43-07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</si>
</sst>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sz val="9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top" wrapText="1"/>
    </xf>
    <xf numFmtId="0" fontId="1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>
      <alignment vertical="top" wrapText="1"/>
    </xf>
    <xf numFmtId="0" fontId="1" fillId="0" borderId="0" xfId="0" applyFont="1" applyBorder="1" applyAlignment="1" applyProtection="1">
      <alignment horizontal="center" wrapText="1"/>
      <protection locked="0"/>
    </xf>
    <xf numFmtId="1" fontId="3" fillId="0" borderId="0" xfId="0" applyNumberFormat="1" applyFont="1" applyBorder="1" applyAlignment="1" applyProtection="1">
      <alignment horizontal="center" wrapText="1"/>
      <protection locked="0"/>
    </xf>
    <xf numFmtId="1" fontId="3" fillId="0" borderId="0" xfId="0" applyNumberFormat="1" applyFont="1" applyBorder="1" applyAlignment="1" applyProtection="1">
      <alignment horizont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 applyProtection="1">
      <alignment wrapText="1"/>
    </xf>
    <xf numFmtId="3" fontId="5" fillId="0" borderId="1" xfId="0" applyNumberFormat="1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</xf>
    <xf numFmtId="10" fontId="5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>
      <alignment vertical="top" wrapText="1"/>
    </xf>
    <xf numFmtId="1" fontId="7" fillId="0" borderId="1" xfId="0" applyNumberFormat="1" applyFont="1" applyBorder="1" applyAlignment="1" applyProtection="1">
      <alignment horizontal="left" vertical="top" wrapText="1" indent="12"/>
    </xf>
    <xf numFmtId="1" fontId="7" fillId="0" borderId="1" xfId="0" applyNumberFormat="1" applyFont="1" applyBorder="1" applyAlignment="1" applyProtection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left" vertical="top" wrapText="1" indent="15"/>
    </xf>
    <xf numFmtId="1" fontId="3" fillId="0" borderId="1" xfId="0" applyNumberFormat="1" applyFont="1" applyBorder="1" applyAlignment="1" applyProtection="1">
      <alignment horizontal="center"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left" wrapText="1" indent="12"/>
    </xf>
    <xf numFmtId="165" fontId="9" fillId="0" borderId="1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left" wrapText="1"/>
    </xf>
    <xf numFmtId="1" fontId="2" fillId="0" borderId="1" xfId="0" applyNumberFormat="1" applyFont="1" applyBorder="1" applyAlignment="1" applyProtection="1">
      <alignment vertical="top" wrapText="1"/>
    </xf>
    <xf numFmtId="164" fontId="8" fillId="0" borderId="1" xfId="0" applyNumberFormat="1" applyFont="1" applyBorder="1" applyAlignment="1" applyProtection="1">
      <alignment horizontal="center" vertical="center"/>
    </xf>
    <xf numFmtId="165" fontId="9" fillId="0" borderId="1" xfId="0" applyNumberFormat="1" applyFont="1" applyBorder="1" applyAlignment="1" applyProtection="1">
      <alignment horizontal="center"/>
      <protection locked="0"/>
    </xf>
    <xf numFmtId="165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wrapText="1" indent="12"/>
    </xf>
    <xf numFmtId="0" fontId="2" fillId="0" borderId="1" xfId="0" applyFont="1" applyBorder="1" applyAlignment="1" applyProtection="1">
      <alignment horizontal="left" wrapText="1" indent="15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" fontId="3" fillId="0" borderId="0" xfId="0" applyNumberFormat="1" applyFont="1" applyAlignment="1" applyProtection="1">
      <alignment horizontal="left" vertical="top"/>
    </xf>
    <xf numFmtId="1" fontId="10" fillId="0" borderId="0" xfId="0" applyNumberFormat="1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1" fontId="3" fillId="0" borderId="0" xfId="0" applyNumberFormat="1" applyFont="1" applyBorder="1" applyAlignment="1" applyProtection="1">
      <alignment horizontal="center" wrapText="1"/>
      <protection locked="0"/>
    </xf>
    <xf numFmtId="1" fontId="3" fillId="0" borderId="0" xfId="0" applyNumberFormat="1" applyFont="1" applyBorder="1" applyAlignment="1" applyProtection="1">
      <alignment horizontal="center" wrapText="1"/>
    </xf>
    <xf numFmtId="1" fontId="3" fillId="0" borderId="0" xfId="1" applyNumberFormat="1" applyFont="1" applyAlignment="1" applyProtection="1">
      <alignment horizontal="center" vertical="top" wrapText="1"/>
    </xf>
    <xf numFmtId="1" fontId="11" fillId="0" borderId="0" xfId="1" applyNumberFormat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65"/>
  <sheetViews>
    <sheetView tabSelected="1" zoomScaleNormal="100" workbookViewId="0">
      <selection activeCell="B1" sqref="B1:F1"/>
    </sheetView>
  </sheetViews>
  <sheetFormatPr defaultRowHeight="12" x14ac:dyDescent="0.2"/>
  <cols>
    <col min="1" max="1" width="8" collapsed="1"/>
    <col min="2" max="2" width="86.42578125" collapsed="1"/>
    <col min="3" max="3" width="10.7109375" collapsed="1"/>
    <col min="4" max="5" width="22.42578125" collapsed="1"/>
    <col min="6" max="7" width="17.85546875" collapsed="1"/>
    <col min="8" max="8" width="35.5703125" customWidth="1" collapsed="1"/>
    <col min="9" max="1021" width="16.42578125" collapsed="1"/>
  </cols>
  <sheetData>
    <row r="1" spans="1:8" ht="61.5" customHeight="1" x14ac:dyDescent="0.25">
      <c r="B1" s="55"/>
      <c r="C1" s="54"/>
      <c r="D1" s="54"/>
      <c r="E1" s="54"/>
      <c r="F1" s="54"/>
      <c r="G1" s="1"/>
    </row>
    <row r="2" spans="1:8" ht="45.75" customHeight="1" x14ac:dyDescent="0.25">
      <c r="B2" s="52" t="s">
        <v>102</v>
      </c>
      <c r="C2" s="52"/>
      <c r="D2" s="52"/>
      <c r="E2" s="52"/>
      <c r="F2" s="52"/>
      <c r="G2" s="2"/>
    </row>
    <row r="3" spans="1:8" ht="15" customHeight="1" x14ac:dyDescent="0.25">
      <c r="B3" s="53"/>
      <c r="C3" s="53"/>
      <c r="D3" s="53"/>
      <c r="E3" s="53"/>
      <c r="F3" s="53"/>
      <c r="G3" s="3"/>
    </row>
    <row r="4" spans="1:8" ht="47.25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18.75" x14ac:dyDescent="0.25">
      <c r="A5" s="5">
        <v>1</v>
      </c>
      <c r="B5" s="6" t="s">
        <v>8</v>
      </c>
      <c r="C5" s="4" t="s">
        <v>9</v>
      </c>
      <c r="D5" s="7">
        <f>D6+D9</f>
        <v>2163</v>
      </c>
      <c r="E5" s="7">
        <f>E6+E9</f>
        <v>2049</v>
      </c>
      <c r="F5" s="8">
        <f t="shared" ref="F5:F36" si="0">D5-E5</f>
        <v>114</v>
      </c>
      <c r="G5" s="9">
        <f t="shared" ref="G5:G36" si="1">D5/E5-1</f>
        <v>5.5636896046852069E-2</v>
      </c>
      <c r="H5" s="10"/>
    </row>
    <row r="6" spans="1:8" ht="19.5" x14ac:dyDescent="0.2">
      <c r="A6" s="5" t="s">
        <v>10</v>
      </c>
      <c r="B6" s="11" t="s">
        <v>11</v>
      </c>
      <c r="C6" s="12" t="s">
        <v>9</v>
      </c>
      <c r="D6" s="13">
        <f>D7+D8</f>
        <v>3</v>
      </c>
      <c r="E6" s="13">
        <f>E7+E8</f>
        <v>3</v>
      </c>
      <c r="F6" s="8">
        <f t="shared" si="0"/>
        <v>0</v>
      </c>
      <c r="G6" s="9">
        <f t="shared" si="1"/>
        <v>0</v>
      </c>
      <c r="H6" s="10"/>
    </row>
    <row r="7" spans="1:8" ht="18.75" x14ac:dyDescent="0.2">
      <c r="A7" s="5" t="s">
        <v>12</v>
      </c>
      <c r="B7" s="14" t="s">
        <v>13</v>
      </c>
      <c r="C7" s="15" t="s">
        <v>9</v>
      </c>
      <c r="D7" s="16">
        <v>3</v>
      </c>
      <c r="E7" s="16">
        <v>3</v>
      </c>
      <c r="F7" s="8">
        <f t="shared" si="0"/>
        <v>0</v>
      </c>
      <c r="G7" s="9">
        <f t="shared" si="1"/>
        <v>0</v>
      </c>
      <c r="H7" s="10"/>
    </row>
    <row r="8" spans="1:8" ht="18.75" x14ac:dyDescent="0.2">
      <c r="A8" s="5" t="s">
        <v>14</v>
      </c>
      <c r="B8" s="14" t="s">
        <v>15</v>
      </c>
      <c r="C8" s="15" t="s">
        <v>9</v>
      </c>
      <c r="D8" s="16">
        <v>0</v>
      </c>
      <c r="E8" s="16">
        <v>0</v>
      </c>
      <c r="F8" s="8">
        <f t="shared" si="0"/>
        <v>0</v>
      </c>
      <c r="G8" s="9" t="e">
        <f t="shared" si="1"/>
        <v>#DIV/0!</v>
      </c>
      <c r="H8" s="10"/>
    </row>
    <row r="9" spans="1:8" ht="17.45" customHeight="1" x14ac:dyDescent="0.2">
      <c r="A9" s="5" t="s">
        <v>16</v>
      </c>
      <c r="B9" s="11" t="s">
        <v>17</v>
      </c>
      <c r="C9" s="12" t="s">
        <v>9</v>
      </c>
      <c r="D9" s="17">
        <f>D10+D11</f>
        <v>2160</v>
      </c>
      <c r="E9" s="17">
        <f>E10+E11</f>
        <v>2046</v>
      </c>
      <c r="F9" s="8">
        <f t="shared" si="0"/>
        <v>114</v>
      </c>
      <c r="G9" s="9">
        <f t="shared" si="1"/>
        <v>5.5718475073313734E-2</v>
      </c>
      <c r="H9" s="10"/>
    </row>
    <row r="10" spans="1:8" ht="18.75" x14ac:dyDescent="0.2">
      <c r="A10" s="5" t="s">
        <v>18</v>
      </c>
      <c r="B10" s="14" t="s">
        <v>13</v>
      </c>
      <c r="C10" s="15" t="s">
        <v>9</v>
      </c>
      <c r="D10" s="16">
        <v>242</v>
      </c>
      <c r="E10" s="16">
        <v>239</v>
      </c>
      <c r="F10" s="8">
        <f t="shared" si="0"/>
        <v>3</v>
      </c>
      <c r="G10" s="9">
        <f t="shared" si="1"/>
        <v>1.2552301255230214E-2</v>
      </c>
      <c r="H10" s="10"/>
    </row>
    <row r="11" spans="1:8" ht="18.75" x14ac:dyDescent="0.2">
      <c r="A11" s="5" t="s">
        <v>19</v>
      </c>
      <c r="B11" s="14" t="s">
        <v>15</v>
      </c>
      <c r="C11" s="15" t="s">
        <v>9</v>
      </c>
      <c r="D11" s="16">
        <v>1918</v>
      </c>
      <c r="E11" s="16">
        <v>1807</v>
      </c>
      <c r="F11" s="8">
        <f t="shared" si="0"/>
        <v>111</v>
      </c>
      <c r="G11" s="9">
        <f t="shared" si="1"/>
        <v>6.1427780852241209E-2</v>
      </c>
      <c r="H11" s="10"/>
    </row>
    <row r="12" spans="1:8" ht="31.5" x14ac:dyDescent="0.25">
      <c r="A12" s="5" t="s">
        <v>20</v>
      </c>
      <c r="B12" s="6" t="s">
        <v>21</v>
      </c>
      <c r="C12" s="4" t="s">
        <v>22</v>
      </c>
      <c r="D12" s="18">
        <f>D5/D17*100</f>
        <v>83.192307692307693</v>
      </c>
      <c r="E12" s="18">
        <f>E5/E17*100</f>
        <v>82.421560740144812</v>
      </c>
      <c r="F12" s="8">
        <f t="shared" si="0"/>
        <v>0.77074695216288092</v>
      </c>
      <c r="G12" s="9">
        <f t="shared" si="1"/>
        <v>9.3512782971054698E-3</v>
      </c>
      <c r="H12" s="10"/>
    </row>
    <row r="13" spans="1:8" ht="18.75" x14ac:dyDescent="0.25">
      <c r="A13" s="5" t="s">
        <v>23</v>
      </c>
      <c r="B13" s="19" t="s">
        <v>24</v>
      </c>
      <c r="C13" s="15" t="s">
        <v>22</v>
      </c>
      <c r="D13" s="20">
        <f>D6/D17*100</f>
        <v>0.11538461538461539</v>
      </c>
      <c r="E13" s="20">
        <f>E6/E17*100</f>
        <v>0.12067578439259855</v>
      </c>
      <c r="F13" s="8">
        <f t="shared" si="0"/>
        <v>-5.2911690079831541E-3</v>
      </c>
      <c r="G13" s="9">
        <f t="shared" si="1"/>
        <v>-4.3846153846153757E-2</v>
      </c>
      <c r="H13" s="10" t="s">
        <v>104</v>
      </c>
    </row>
    <row r="14" spans="1:8" ht="18.75" x14ac:dyDescent="0.25">
      <c r="A14" s="5" t="s">
        <v>25</v>
      </c>
      <c r="B14" s="19" t="s">
        <v>26</v>
      </c>
      <c r="C14" s="15" t="s">
        <v>22</v>
      </c>
      <c r="D14" s="20">
        <f>D9/D17*100</f>
        <v>83.07692307692308</v>
      </c>
      <c r="E14" s="20">
        <f>E9/E17*100</f>
        <v>82.30088495575221</v>
      </c>
      <c r="F14" s="8">
        <f t="shared" si="0"/>
        <v>0.77603812117087045</v>
      </c>
      <c r="G14" s="9">
        <f t="shared" si="1"/>
        <v>9.4292803970223993E-3</v>
      </c>
      <c r="H14" s="10"/>
    </row>
    <row r="15" spans="1:8" ht="31.5" x14ac:dyDescent="0.25">
      <c r="A15" s="5" t="s">
        <v>27</v>
      </c>
      <c r="B15" s="6" t="s">
        <v>28</v>
      </c>
      <c r="C15" s="4" t="s">
        <v>9</v>
      </c>
      <c r="D15" s="18">
        <f>D5/D34*10000</f>
        <v>328.36410007286861</v>
      </c>
      <c r="E15" s="18">
        <f>E5/E34*10000</f>
        <v>311.35085853213798</v>
      </c>
      <c r="F15" s="8">
        <f t="shared" si="0"/>
        <v>17.013241540730633</v>
      </c>
      <c r="G15" s="9">
        <f t="shared" si="1"/>
        <v>5.4643310190116257E-2</v>
      </c>
      <c r="H15" s="10"/>
    </row>
    <row r="16" spans="1:8" ht="31.5" x14ac:dyDescent="0.25">
      <c r="A16" s="5" t="s">
        <v>29</v>
      </c>
      <c r="B16" s="6" t="s">
        <v>30</v>
      </c>
      <c r="C16" s="4" t="s">
        <v>9</v>
      </c>
      <c r="D16" s="18">
        <f>D5/D34*1000</f>
        <v>32.836410007286865</v>
      </c>
      <c r="E16" s="18">
        <f>E5/E34*1000</f>
        <v>31.135085853213798</v>
      </c>
      <c r="F16" s="8">
        <f t="shared" si="0"/>
        <v>1.7013241540730668</v>
      </c>
      <c r="G16" s="9">
        <f t="shared" si="1"/>
        <v>5.4643310190116479E-2</v>
      </c>
      <c r="H16" s="10"/>
    </row>
    <row r="17" spans="1:8" ht="31.5" x14ac:dyDescent="0.25">
      <c r="A17" s="5" t="s">
        <v>31</v>
      </c>
      <c r="B17" s="6" t="s">
        <v>32</v>
      </c>
      <c r="C17" s="4" t="s">
        <v>9</v>
      </c>
      <c r="D17" s="16">
        <v>2600</v>
      </c>
      <c r="E17" s="16">
        <v>2486</v>
      </c>
      <c r="F17" s="8">
        <f t="shared" si="0"/>
        <v>114</v>
      </c>
      <c r="G17" s="9">
        <f t="shared" si="1"/>
        <v>4.5856798069187521E-2</v>
      </c>
      <c r="H17" s="10"/>
    </row>
    <row r="18" spans="1:8" ht="31.5" x14ac:dyDescent="0.25">
      <c r="A18" s="5" t="s">
        <v>33</v>
      </c>
      <c r="B18" s="21" t="s">
        <v>34</v>
      </c>
      <c r="C18" s="4" t="s">
        <v>35</v>
      </c>
      <c r="D18" s="7">
        <f>D8+D11+D19+D22</f>
        <v>6239</v>
      </c>
      <c r="E18" s="7">
        <f>E8+E11+E19+E22</f>
        <v>6102</v>
      </c>
      <c r="F18" s="8">
        <f t="shared" si="0"/>
        <v>137</v>
      </c>
      <c r="G18" s="9">
        <f t="shared" si="1"/>
        <v>2.2451655195018017E-2</v>
      </c>
      <c r="H18" s="10"/>
    </row>
    <row r="19" spans="1:8" ht="19.5" x14ac:dyDescent="0.2">
      <c r="A19" s="5" t="s">
        <v>36</v>
      </c>
      <c r="B19" s="11" t="s">
        <v>11</v>
      </c>
      <c r="C19" s="12" t="s">
        <v>35</v>
      </c>
      <c r="D19" s="17">
        <f>D20+D21</f>
        <v>699</v>
      </c>
      <c r="E19" s="17">
        <f>E20+E21</f>
        <v>688</v>
      </c>
      <c r="F19" s="8">
        <f t="shared" si="0"/>
        <v>11</v>
      </c>
      <c r="G19" s="9">
        <f t="shared" si="1"/>
        <v>1.5988372093023173E-2</v>
      </c>
      <c r="H19" s="10"/>
    </row>
    <row r="20" spans="1:8" ht="18.75" x14ac:dyDescent="0.2">
      <c r="A20" s="5" t="s">
        <v>37</v>
      </c>
      <c r="B20" s="14" t="s">
        <v>13</v>
      </c>
      <c r="C20" s="15" t="s">
        <v>35</v>
      </c>
      <c r="D20" s="16">
        <v>699</v>
      </c>
      <c r="E20" s="16">
        <v>688</v>
      </c>
      <c r="F20" s="8">
        <f t="shared" si="0"/>
        <v>11</v>
      </c>
      <c r="G20" s="9">
        <f t="shared" si="1"/>
        <v>1.5988372093023173E-2</v>
      </c>
      <c r="H20" s="10"/>
    </row>
    <row r="21" spans="1:8" ht="18.75" x14ac:dyDescent="0.2">
      <c r="A21" s="5" t="s">
        <v>38</v>
      </c>
      <c r="B21" s="14" t="s">
        <v>15</v>
      </c>
      <c r="C21" s="15" t="s">
        <v>35</v>
      </c>
      <c r="D21" s="16">
        <v>0</v>
      </c>
      <c r="E21" s="16">
        <v>0</v>
      </c>
      <c r="F21" s="8">
        <f t="shared" si="0"/>
        <v>0</v>
      </c>
      <c r="G21" s="9" t="e">
        <f t="shared" si="1"/>
        <v>#DIV/0!</v>
      </c>
      <c r="H21" s="10"/>
    </row>
    <row r="22" spans="1:8" ht="17.45" customHeight="1" x14ac:dyDescent="0.2">
      <c r="A22" s="5" t="s">
        <v>39</v>
      </c>
      <c r="B22" s="11" t="s">
        <v>17</v>
      </c>
      <c r="C22" s="12" t="s">
        <v>35</v>
      </c>
      <c r="D22" s="17">
        <f>D23+D24</f>
        <v>3622</v>
      </c>
      <c r="E22" s="17">
        <f>E23+E24</f>
        <v>3607</v>
      </c>
      <c r="F22" s="8">
        <f t="shared" si="0"/>
        <v>15</v>
      </c>
      <c r="G22" s="9">
        <f t="shared" si="1"/>
        <v>4.1585805378430152E-3</v>
      </c>
      <c r="H22" s="10"/>
    </row>
    <row r="23" spans="1:8" ht="18.75" x14ac:dyDescent="0.2">
      <c r="A23" s="5" t="s">
        <v>40</v>
      </c>
      <c r="B23" s="14" t="s">
        <v>13</v>
      </c>
      <c r="C23" s="15" t="s">
        <v>35</v>
      </c>
      <c r="D23" s="16">
        <v>2256</v>
      </c>
      <c r="E23" s="16">
        <v>2248</v>
      </c>
      <c r="F23" s="8">
        <f t="shared" si="0"/>
        <v>8</v>
      </c>
      <c r="G23" s="9">
        <f t="shared" si="1"/>
        <v>3.558718861210064E-3</v>
      </c>
      <c r="H23" s="10"/>
    </row>
    <row r="24" spans="1:8" ht="18.75" x14ac:dyDescent="0.2">
      <c r="A24" s="5" t="s">
        <v>41</v>
      </c>
      <c r="B24" s="14" t="s">
        <v>15</v>
      </c>
      <c r="C24" s="15" t="s">
        <v>35</v>
      </c>
      <c r="D24" s="16">
        <v>1366</v>
      </c>
      <c r="E24" s="16">
        <v>1359</v>
      </c>
      <c r="F24" s="8">
        <f t="shared" si="0"/>
        <v>7</v>
      </c>
      <c r="G24" s="9">
        <f t="shared" si="1"/>
        <v>5.1508462104488117E-3</v>
      </c>
      <c r="H24" s="10"/>
    </row>
    <row r="25" spans="1:8" ht="47.25" x14ac:dyDescent="0.25">
      <c r="A25" s="5" t="s">
        <v>42</v>
      </c>
      <c r="B25" s="6" t="s">
        <v>43</v>
      </c>
      <c r="C25" s="4" t="s">
        <v>22</v>
      </c>
      <c r="D25" s="18">
        <f>D18/D28*100</f>
        <v>24.014626635873746</v>
      </c>
      <c r="E25" s="18">
        <f>E18/E28*100</f>
        <v>23.522608997340118</v>
      </c>
      <c r="F25" s="8">
        <f t="shared" si="0"/>
        <v>0.49201763853362834</v>
      </c>
      <c r="G25" s="9">
        <f t="shared" si="1"/>
        <v>2.0916797052115355E-2</v>
      </c>
      <c r="H25" s="10"/>
    </row>
    <row r="26" spans="1:8" ht="31.5" x14ac:dyDescent="0.25">
      <c r="A26" s="5" t="s">
        <v>44</v>
      </c>
      <c r="B26" s="19" t="s">
        <v>45</v>
      </c>
      <c r="C26" s="15" t="s">
        <v>22</v>
      </c>
      <c r="D26" s="20">
        <f>(D19+D8)/D28*100</f>
        <v>2.690531177829099</v>
      </c>
      <c r="E26" s="20">
        <f>(E19+E8)/E28*100</f>
        <v>2.6521722369993448</v>
      </c>
      <c r="F26" s="8">
        <f t="shared" si="0"/>
        <v>3.8358940829754218E-2</v>
      </c>
      <c r="G26" s="9">
        <f t="shared" si="1"/>
        <v>1.4463216338149065E-2</v>
      </c>
      <c r="H26" s="10"/>
    </row>
    <row r="27" spans="1:8" ht="31.5" x14ac:dyDescent="0.25">
      <c r="A27" s="5" t="s">
        <v>46</v>
      </c>
      <c r="B27" s="19" t="s">
        <v>47</v>
      </c>
      <c r="C27" s="15" t="s">
        <v>22</v>
      </c>
      <c r="D27" s="20">
        <f>(D11+D22)/D28*100</f>
        <v>21.324095458044649</v>
      </c>
      <c r="E27" s="20">
        <f>(E11+E22)/E28*100</f>
        <v>20.870436760340773</v>
      </c>
      <c r="F27" s="8">
        <f t="shared" si="0"/>
        <v>0.4536586977038759</v>
      </c>
      <c r="G27" s="9">
        <f t="shared" si="1"/>
        <v>2.1736904834015913E-2</v>
      </c>
      <c r="H27" s="10"/>
    </row>
    <row r="28" spans="1:8" ht="31.5" x14ac:dyDescent="0.2">
      <c r="A28" s="5" t="s">
        <v>48</v>
      </c>
      <c r="B28" s="22" t="s">
        <v>49</v>
      </c>
      <c r="C28" s="4" t="s">
        <v>35</v>
      </c>
      <c r="D28" s="16">
        <v>25980</v>
      </c>
      <c r="E28" s="16">
        <v>25941</v>
      </c>
      <c r="F28" s="8">
        <f t="shared" si="0"/>
        <v>39</v>
      </c>
      <c r="G28" s="9">
        <f t="shared" si="1"/>
        <v>1.5034115878338472E-3</v>
      </c>
      <c r="H28" s="10"/>
    </row>
    <row r="29" spans="1:8" ht="63" x14ac:dyDescent="0.2">
      <c r="A29" s="5" t="s">
        <v>50</v>
      </c>
      <c r="B29" s="22" t="s">
        <v>51</v>
      </c>
      <c r="C29" s="4" t="s">
        <v>22</v>
      </c>
      <c r="D29" s="8">
        <f>(D31+D32)/D33*100</f>
        <v>20.923316575798342</v>
      </c>
      <c r="E29" s="8">
        <f>(E31+E32)/E33*100</f>
        <v>20.794673843756641</v>
      </c>
      <c r="F29" s="8">
        <f t="shared" si="0"/>
        <v>0.12864273204170118</v>
      </c>
      <c r="G29" s="9">
        <f t="shared" si="1"/>
        <v>6.1863308368419467E-3</v>
      </c>
      <c r="H29" s="10"/>
    </row>
    <row r="30" spans="1:8" ht="63" x14ac:dyDescent="0.2">
      <c r="A30" s="5" t="s">
        <v>52</v>
      </c>
      <c r="B30" s="22" t="s">
        <v>53</v>
      </c>
      <c r="C30" s="4" t="s">
        <v>22</v>
      </c>
      <c r="D30" s="8">
        <f>D32/D33*100</f>
        <v>15.97394321319833</v>
      </c>
      <c r="E30" s="8">
        <f>E32/E33*100</f>
        <v>15.921807493448545</v>
      </c>
      <c r="F30" s="8">
        <f t="shared" si="0"/>
        <v>5.2135719749784926E-2</v>
      </c>
      <c r="G30" s="9">
        <f t="shared" si="1"/>
        <v>3.2744849962065281E-3</v>
      </c>
      <c r="H30" s="10"/>
    </row>
    <row r="31" spans="1:8" ht="31.5" x14ac:dyDescent="0.2">
      <c r="A31" s="5" t="s">
        <v>54</v>
      </c>
      <c r="B31" s="22" t="s">
        <v>55</v>
      </c>
      <c r="C31" s="15" t="s">
        <v>35</v>
      </c>
      <c r="D31" s="16">
        <v>699</v>
      </c>
      <c r="E31" s="16">
        <v>688</v>
      </c>
      <c r="F31" s="8">
        <f t="shared" si="0"/>
        <v>11</v>
      </c>
      <c r="G31" s="9">
        <f t="shared" si="1"/>
        <v>1.5988372093023173E-2</v>
      </c>
      <c r="H31" s="10"/>
    </row>
    <row r="32" spans="1:8" ht="31.5" x14ac:dyDescent="0.2">
      <c r="A32" s="5" t="s">
        <v>56</v>
      </c>
      <c r="B32" s="22" t="s">
        <v>57</v>
      </c>
      <c r="C32" s="15" t="s">
        <v>35</v>
      </c>
      <c r="D32" s="16">
        <v>2256</v>
      </c>
      <c r="E32" s="16">
        <v>2248</v>
      </c>
      <c r="F32" s="8">
        <f t="shared" si="0"/>
        <v>8</v>
      </c>
      <c r="G32" s="9">
        <f t="shared" si="1"/>
        <v>3.558718861210064E-3</v>
      </c>
      <c r="H32" s="10"/>
    </row>
    <row r="33" spans="1:8" ht="31.5" x14ac:dyDescent="0.2">
      <c r="A33" s="5" t="s">
        <v>58</v>
      </c>
      <c r="B33" s="22" t="s">
        <v>59</v>
      </c>
      <c r="C33" s="15" t="s">
        <v>35</v>
      </c>
      <c r="D33" s="16">
        <v>14123</v>
      </c>
      <c r="E33" s="16">
        <v>14119</v>
      </c>
      <c r="F33" s="8">
        <f t="shared" si="0"/>
        <v>4</v>
      </c>
      <c r="G33" s="9">
        <f t="shared" si="1"/>
        <v>2.8330618315752787E-4</v>
      </c>
      <c r="H33" s="10"/>
    </row>
    <row r="34" spans="1:8" ht="31.5" x14ac:dyDescent="0.2">
      <c r="A34" s="5" t="s">
        <v>60</v>
      </c>
      <c r="B34" s="22" t="s">
        <v>61</v>
      </c>
      <c r="C34" s="4" t="s">
        <v>35</v>
      </c>
      <c r="D34" s="16">
        <v>65872</v>
      </c>
      <c r="E34" s="16">
        <v>65810</v>
      </c>
      <c r="F34" s="8">
        <f t="shared" si="0"/>
        <v>62</v>
      </c>
      <c r="G34" s="9">
        <f t="shared" si="1"/>
        <v>9.4210606290845433E-4</v>
      </c>
      <c r="H34" s="10"/>
    </row>
    <row r="35" spans="1:8" ht="18.75" x14ac:dyDescent="0.25">
      <c r="A35" s="5" t="s">
        <v>62</v>
      </c>
      <c r="B35" s="6" t="s">
        <v>63</v>
      </c>
      <c r="C35" s="4" t="s">
        <v>64</v>
      </c>
      <c r="D35" s="8">
        <f>D36+D39</f>
        <v>16375.4</v>
      </c>
      <c r="E35" s="8">
        <f>E36+E39</f>
        <v>15625.800000000001</v>
      </c>
      <c r="F35" s="8">
        <f t="shared" si="0"/>
        <v>749.59999999999854</v>
      </c>
      <c r="G35" s="9">
        <f t="shared" si="1"/>
        <v>4.7971943836475406E-2</v>
      </c>
      <c r="H35" s="10"/>
    </row>
    <row r="36" spans="1:8" ht="19.5" x14ac:dyDescent="0.2">
      <c r="A36" s="5" t="s">
        <v>65</v>
      </c>
      <c r="B36" s="11" t="s">
        <v>11</v>
      </c>
      <c r="C36" s="12" t="s">
        <v>64</v>
      </c>
      <c r="D36" s="23">
        <f>D37+D38</f>
        <v>1948.3</v>
      </c>
      <c r="E36" s="23">
        <f>E37+E38</f>
        <v>1859.1</v>
      </c>
      <c r="F36" s="8">
        <f t="shared" si="0"/>
        <v>89.200000000000045</v>
      </c>
      <c r="G36" s="9">
        <f t="shared" si="1"/>
        <v>4.7980205475767868E-2</v>
      </c>
      <c r="H36" s="10"/>
    </row>
    <row r="37" spans="1:8" ht="18.75" x14ac:dyDescent="0.3">
      <c r="A37" s="5" t="s">
        <v>66</v>
      </c>
      <c r="B37" s="14" t="s">
        <v>13</v>
      </c>
      <c r="C37" s="15" t="s">
        <v>64</v>
      </c>
      <c r="D37" s="24">
        <v>1948.3</v>
      </c>
      <c r="E37" s="24">
        <v>1859.1</v>
      </c>
      <c r="F37" s="8">
        <f t="shared" ref="F37:F56" si="2">D37-E37</f>
        <v>89.200000000000045</v>
      </c>
      <c r="G37" s="9">
        <f t="shared" ref="G37:G56" si="3">D37/E37-1</f>
        <v>4.7980205475767868E-2</v>
      </c>
      <c r="H37" s="10"/>
    </row>
    <row r="38" spans="1:8" ht="18.75" x14ac:dyDescent="0.2">
      <c r="A38" s="5" t="s">
        <v>67</v>
      </c>
      <c r="B38" s="14" t="s">
        <v>15</v>
      </c>
      <c r="C38" s="15" t="s">
        <v>64</v>
      </c>
      <c r="D38" s="25">
        <v>0</v>
      </c>
      <c r="E38" s="25">
        <v>0</v>
      </c>
      <c r="F38" s="8">
        <f t="shared" si="2"/>
        <v>0</v>
      </c>
      <c r="G38" s="9" t="e">
        <f t="shared" si="3"/>
        <v>#DIV/0!</v>
      </c>
      <c r="H38" s="10"/>
    </row>
    <row r="39" spans="1:8" ht="19.5" x14ac:dyDescent="0.2">
      <c r="A39" s="5" t="s">
        <v>68</v>
      </c>
      <c r="B39" s="11" t="s">
        <v>17</v>
      </c>
      <c r="C39" s="12" t="s">
        <v>64</v>
      </c>
      <c r="D39" s="23">
        <f>D40+D41</f>
        <v>14427.1</v>
      </c>
      <c r="E39" s="23">
        <f>E40+E41</f>
        <v>13766.7</v>
      </c>
      <c r="F39" s="8">
        <f t="shared" si="2"/>
        <v>660.39999999999964</v>
      </c>
      <c r="G39" s="9">
        <f t="shared" si="3"/>
        <v>4.7970828157801071E-2</v>
      </c>
      <c r="H39" s="10"/>
    </row>
    <row r="40" spans="1:8" ht="18.75" x14ac:dyDescent="0.2">
      <c r="A40" s="5" t="s">
        <v>69</v>
      </c>
      <c r="B40" s="14" t="s">
        <v>13</v>
      </c>
      <c r="C40" s="15" t="s">
        <v>64</v>
      </c>
      <c r="D40" s="26">
        <v>9400</v>
      </c>
      <c r="E40" s="26">
        <v>8969.7000000000007</v>
      </c>
      <c r="F40" s="8">
        <f t="shared" si="2"/>
        <v>430.29999999999927</v>
      </c>
      <c r="G40" s="9">
        <f t="shared" si="3"/>
        <v>4.7972618928169286E-2</v>
      </c>
      <c r="H40" s="10"/>
    </row>
    <row r="41" spans="1:8" ht="18.75" x14ac:dyDescent="0.2">
      <c r="A41" s="5" t="s">
        <v>70</v>
      </c>
      <c r="B41" s="14" t="s">
        <v>15</v>
      </c>
      <c r="C41" s="15" t="s">
        <v>64</v>
      </c>
      <c r="D41" s="26">
        <v>5027.1000000000004</v>
      </c>
      <c r="E41" s="26">
        <v>4797</v>
      </c>
      <c r="F41" s="8">
        <f t="shared" si="2"/>
        <v>230.10000000000036</v>
      </c>
      <c r="G41" s="9">
        <f t="shared" si="3"/>
        <v>4.7967479674796865E-2</v>
      </c>
      <c r="H41" s="10"/>
    </row>
    <row r="42" spans="1:8" ht="47.25" x14ac:dyDescent="0.25">
      <c r="A42" s="5" t="s">
        <v>71</v>
      </c>
      <c r="B42" s="6" t="s">
        <v>72</v>
      </c>
      <c r="C42" s="4" t="s">
        <v>22</v>
      </c>
      <c r="D42" s="18">
        <f>D35/D45*100</f>
        <v>37.407511473260278</v>
      </c>
      <c r="E42" s="18">
        <f>E35/E45*100</f>
        <v>37.407443760039641</v>
      </c>
      <c r="F42" s="8">
        <f t="shared" si="2"/>
        <v>6.7713220637699578E-5</v>
      </c>
      <c r="G42" s="9">
        <f t="shared" si="3"/>
        <v>1.8101536440884303E-6</v>
      </c>
      <c r="H42" s="10"/>
    </row>
    <row r="43" spans="1:8" ht="18.75" x14ac:dyDescent="0.25">
      <c r="A43" s="5" t="s">
        <v>73</v>
      </c>
      <c r="B43" s="19" t="s">
        <v>74</v>
      </c>
      <c r="C43" s="15" t="s">
        <v>22</v>
      </c>
      <c r="D43" s="20">
        <f>D36/D45*100</f>
        <v>4.450642708169144</v>
      </c>
      <c r="E43" s="20">
        <f>E36/E45*100</f>
        <v>4.4505995657367752</v>
      </c>
      <c r="F43" s="8">
        <f t="shared" si="2"/>
        <v>4.3142432368803441E-5</v>
      </c>
      <c r="G43" s="9">
        <f t="shared" si="3"/>
        <v>9.6936225628674322E-6</v>
      </c>
      <c r="H43" s="10"/>
    </row>
    <row r="44" spans="1:8" ht="18.75" x14ac:dyDescent="0.25">
      <c r="A44" s="5" t="s">
        <v>75</v>
      </c>
      <c r="B44" s="19" t="s">
        <v>76</v>
      </c>
      <c r="C44" s="15" t="s">
        <v>22</v>
      </c>
      <c r="D44" s="20">
        <f>D39/D45*100</f>
        <v>32.956868765091144</v>
      </c>
      <c r="E44" s="20">
        <f>E39/E45*100</f>
        <v>32.956844194302867</v>
      </c>
      <c r="F44" s="8">
        <f t="shared" si="2"/>
        <v>2.4570788276889743E-5</v>
      </c>
      <c r="G44" s="9">
        <f t="shared" si="3"/>
        <v>7.4554432849538443E-7</v>
      </c>
      <c r="H44" s="10"/>
    </row>
    <row r="45" spans="1:8" ht="31.5" x14ac:dyDescent="0.2">
      <c r="A45" s="5" t="s">
        <v>77</v>
      </c>
      <c r="B45" s="22" t="s">
        <v>78</v>
      </c>
      <c r="C45" s="4" t="s">
        <v>64</v>
      </c>
      <c r="D45" s="26">
        <v>43775.7</v>
      </c>
      <c r="E45" s="26">
        <v>41771.9</v>
      </c>
      <c r="F45" s="8">
        <f t="shared" si="2"/>
        <v>2003.7999999999956</v>
      </c>
      <c r="G45" s="9">
        <f t="shared" si="3"/>
        <v>4.7970046849676429E-2</v>
      </c>
      <c r="H45" s="10"/>
    </row>
    <row r="46" spans="1:8" ht="31.5" x14ac:dyDescent="0.25">
      <c r="A46" s="5" t="s">
        <v>79</v>
      </c>
      <c r="B46" s="6" t="s">
        <v>80</v>
      </c>
      <c r="C46" s="4" t="s">
        <v>64</v>
      </c>
      <c r="D46" s="8">
        <f>D47+D50</f>
        <v>718.2</v>
      </c>
      <c r="E46" s="8">
        <f>E47+E50</f>
        <v>711.99999999999989</v>
      </c>
      <c r="F46" s="8">
        <f t="shared" si="2"/>
        <v>6.2000000000001592</v>
      </c>
      <c r="G46" s="9">
        <f t="shared" si="3"/>
        <v>8.707865168539497E-3</v>
      </c>
      <c r="H46" s="10"/>
    </row>
    <row r="47" spans="1:8" ht="19.5" x14ac:dyDescent="0.2">
      <c r="A47" s="5" t="s">
        <v>81</v>
      </c>
      <c r="B47" s="11" t="s">
        <v>11</v>
      </c>
      <c r="C47" s="12" t="s">
        <v>64</v>
      </c>
      <c r="D47" s="23">
        <f>D48+D49</f>
        <v>111.7</v>
      </c>
      <c r="E47" s="23">
        <f>E48+E49</f>
        <v>107.4</v>
      </c>
      <c r="F47" s="8">
        <f t="shared" si="2"/>
        <v>4.2999999999999972</v>
      </c>
      <c r="G47" s="9">
        <f t="shared" si="3"/>
        <v>4.0037243947858459E-2</v>
      </c>
      <c r="H47" s="10"/>
    </row>
    <row r="48" spans="1:8" ht="18.75" x14ac:dyDescent="0.2">
      <c r="A48" s="5" t="s">
        <v>82</v>
      </c>
      <c r="B48" s="14" t="s">
        <v>13</v>
      </c>
      <c r="C48" s="15" t="s">
        <v>64</v>
      </c>
      <c r="D48" s="26">
        <v>111.7</v>
      </c>
      <c r="E48" s="26">
        <v>107.4</v>
      </c>
      <c r="F48" s="8">
        <f t="shared" si="2"/>
        <v>4.2999999999999972</v>
      </c>
      <c r="G48" s="9">
        <f t="shared" si="3"/>
        <v>4.0037243947858459E-2</v>
      </c>
      <c r="H48" s="10"/>
    </row>
    <row r="49" spans="1:8" ht="18.75" x14ac:dyDescent="0.2">
      <c r="A49" s="5" t="s">
        <v>83</v>
      </c>
      <c r="B49" s="14" t="s">
        <v>15</v>
      </c>
      <c r="C49" s="15" t="s">
        <v>64</v>
      </c>
      <c r="D49" s="26">
        <v>0</v>
      </c>
      <c r="E49" s="26">
        <v>0</v>
      </c>
      <c r="F49" s="8">
        <f t="shared" si="2"/>
        <v>0</v>
      </c>
      <c r="G49" s="9" t="e">
        <f t="shared" si="3"/>
        <v>#DIV/0!</v>
      </c>
      <c r="H49" s="10"/>
    </row>
    <row r="50" spans="1:8" ht="19.5" x14ac:dyDescent="0.2">
      <c r="A50" s="5" t="s">
        <v>84</v>
      </c>
      <c r="B50" s="11" t="s">
        <v>17</v>
      </c>
      <c r="C50" s="12" t="s">
        <v>64</v>
      </c>
      <c r="D50" s="23">
        <f>D51+D52</f>
        <v>606.5</v>
      </c>
      <c r="E50" s="23">
        <f>E51+E52</f>
        <v>604.59999999999991</v>
      </c>
      <c r="F50" s="8">
        <f t="shared" si="2"/>
        <v>1.9000000000000909</v>
      </c>
      <c r="G50" s="9">
        <f t="shared" si="3"/>
        <v>3.142573602381793E-3</v>
      </c>
      <c r="H50" s="10"/>
    </row>
    <row r="51" spans="1:8" ht="18.75" x14ac:dyDescent="0.2">
      <c r="A51" s="5" t="s">
        <v>85</v>
      </c>
      <c r="B51" s="14" t="s">
        <v>13</v>
      </c>
      <c r="C51" s="15" t="s">
        <v>64</v>
      </c>
      <c r="D51" s="26">
        <v>417.3</v>
      </c>
      <c r="E51" s="26">
        <v>416.4</v>
      </c>
      <c r="F51" s="8">
        <f t="shared" si="2"/>
        <v>0.90000000000003411</v>
      </c>
      <c r="G51" s="9">
        <f t="shared" si="3"/>
        <v>2.1613832853026871E-3</v>
      </c>
      <c r="H51" s="10"/>
    </row>
    <row r="52" spans="1:8" ht="18.75" x14ac:dyDescent="0.2">
      <c r="A52" s="5" t="s">
        <v>86</v>
      </c>
      <c r="B52" s="14" t="s">
        <v>15</v>
      </c>
      <c r="C52" s="15" t="s">
        <v>64</v>
      </c>
      <c r="D52" s="26">
        <v>189.2</v>
      </c>
      <c r="E52" s="26">
        <v>188.2</v>
      </c>
      <c r="F52" s="8">
        <f t="shared" si="2"/>
        <v>1</v>
      </c>
      <c r="G52" s="9">
        <f t="shared" si="3"/>
        <v>5.3134962805525543E-3</v>
      </c>
      <c r="H52" s="10"/>
    </row>
    <row r="53" spans="1:8" ht="31.5" x14ac:dyDescent="0.25">
      <c r="A53" s="5" t="s">
        <v>87</v>
      </c>
      <c r="B53" s="27" t="s">
        <v>88</v>
      </c>
      <c r="C53" s="28" t="s">
        <v>89</v>
      </c>
      <c r="D53" s="29">
        <v>1414905540.47</v>
      </c>
      <c r="E53" s="30">
        <v>1411084978</v>
      </c>
      <c r="F53" s="8">
        <f t="shared" si="2"/>
        <v>3820562.4700000286</v>
      </c>
      <c r="G53" s="9">
        <f t="shared" si="3"/>
        <v>2.7075353572363348E-3</v>
      </c>
      <c r="H53" s="10"/>
    </row>
    <row r="54" spans="1:8" ht="63" x14ac:dyDescent="0.25">
      <c r="A54" s="5" t="s">
        <v>90</v>
      </c>
      <c r="B54" s="31" t="s">
        <v>91</v>
      </c>
      <c r="C54" s="28" t="s">
        <v>89</v>
      </c>
      <c r="D54" s="8">
        <f>D55+D56</f>
        <v>1112824.8</v>
      </c>
      <c r="E54" s="7">
        <f>E55+E56</f>
        <v>966965.3</v>
      </c>
      <c r="F54" s="8">
        <f t="shared" si="2"/>
        <v>145859.5</v>
      </c>
      <c r="G54" s="9">
        <f t="shared" si="3"/>
        <v>0.15084253798972935</v>
      </c>
      <c r="H54" s="10" t="s">
        <v>104</v>
      </c>
    </row>
    <row r="55" spans="1:8" ht="47.25" x14ac:dyDescent="0.25">
      <c r="A55" s="5" t="s">
        <v>92</v>
      </c>
      <c r="B55" s="32" t="s">
        <v>93</v>
      </c>
      <c r="C55" s="28" t="s">
        <v>89</v>
      </c>
      <c r="D55" s="26">
        <v>1112824.8</v>
      </c>
      <c r="E55" s="33">
        <v>966965.3</v>
      </c>
      <c r="F55" s="8">
        <f t="shared" si="2"/>
        <v>145859.5</v>
      </c>
      <c r="G55" s="9">
        <f t="shared" si="3"/>
        <v>0.15084253798972935</v>
      </c>
      <c r="H55" s="10" t="s">
        <v>103</v>
      </c>
    </row>
    <row r="56" spans="1:8" ht="31.5" x14ac:dyDescent="0.25">
      <c r="A56" s="5" t="s">
        <v>94</v>
      </c>
      <c r="B56" s="32" t="s">
        <v>95</v>
      </c>
      <c r="C56" s="28" t="s">
        <v>89</v>
      </c>
      <c r="D56" s="25">
        <v>0</v>
      </c>
      <c r="E56" s="16">
        <v>0</v>
      </c>
      <c r="F56" s="8">
        <f t="shared" si="2"/>
        <v>0</v>
      </c>
      <c r="G56" s="9" t="e">
        <f t="shared" si="3"/>
        <v>#DIV/0!</v>
      </c>
      <c r="H56" s="10"/>
    </row>
    <row r="57" spans="1:8" x14ac:dyDescent="0.2">
      <c r="B57" s="34"/>
      <c r="C57" s="35"/>
      <c r="D57" s="35"/>
      <c r="E57" s="35"/>
      <c r="F57" s="35"/>
      <c r="G57" s="35"/>
    </row>
    <row r="58" spans="1:8" ht="15.75" x14ac:dyDescent="0.25">
      <c r="B58" s="36" t="s">
        <v>96</v>
      </c>
      <c r="C58" s="37"/>
      <c r="D58" s="38"/>
      <c r="E58" s="37"/>
      <c r="F58" s="50"/>
      <c r="G58" s="39" t="s">
        <v>105</v>
      </c>
    </row>
    <row r="59" spans="1:8" x14ac:dyDescent="0.2">
      <c r="B59" s="40"/>
      <c r="C59" s="41"/>
      <c r="D59" s="42" t="s">
        <v>97</v>
      </c>
      <c r="E59" s="42"/>
      <c r="F59" s="49"/>
      <c r="G59" s="43" t="s">
        <v>98</v>
      </c>
    </row>
    <row r="60" spans="1:8" x14ac:dyDescent="0.2">
      <c r="B60" s="40" t="s">
        <v>106</v>
      </c>
      <c r="C60" s="42"/>
      <c r="D60" s="42"/>
      <c r="E60" s="42"/>
      <c r="F60" s="42"/>
      <c r="G60" s="42"/>
    </row>
    <row r="61" spans="1:8" x14ac:dyDescent="0.2">
      <c r="B61" s="40" t="s">
        <v>107</v>
      </c>
      <c r="C61" s="42"/>
      <c r="D61" s="42"/>
      <c r="E61" s="42"/>
      <c r="F61" s="42"/>
      <c r="G61" s="42"/>
    </row>
    <row r="62" spans="1:8" x14ac:dyDescent="0.2">
      <c r="B62" s="44"/>
      <c r="C62" s="35"/>
      <c r="D62" s="35"/>
      <c r="E62" s="35"/>
      <c r="F62" s="35"/>
      <c r="G62" s="35"/>
    </row>
    <row r="63" spans="1:8" ht="15.75" x14ac:dyDescent="0.2">
      <c r="B63" s="45" t="s">
        <v>99</v>
      </c>
      <c r="C63" s="45"/>
      <c r="D63" s="45"/>
      <c r="E63" s="45"/>
      <c r="F63" s="45"/>
      <c r="G63" s="45"/>
    </row>
    <row r="64" spans="1:8" ht="17.25" customHeight="1" x14ac:dyDescent="0.2">
      <c r="B64" s="51" t="s">
        <v>100</v>
      </c>
      <c r="C64" s="51"/>
      <c r="D64" s="51"/>
      <c r="E64" s="51"/>
      <c r="F64" s="51"/>
      <c r="G64" s="46"/>
    </row>
    <row r="65" spans="2:7" ht="15.75" x14ac:dyDescent="0.2">
      <c r="B65" s="47" t="s">
        <v>101</v>
      </c>
      <c r="C65" s="48"/>
      <c r="D65" s="48"/>
      <c r="E65" s="48"/>
      <c r="F65" s="48"/>
      <c r="G65" s="48"/>
    </row>
  </sheetData>
  <mergeCells count="4">
    <mergeCell ref="B64:F64"/>
    <mergeCell ref="B2:F2"/>
    <mergeCell ref="B3:F3"/>
    <mergeCell ref="B1:F1"/>
  </mergeCells>
  <conditionalFormatting sqref="D7:E8 D17:E17 D20:E21 D11 E10:E11 D23:E24 D31:E34 D40:E41 D48:E49 D51:E52 D28:E28 D45:E45">
    <cfRule type="cellIs" dxfId="3" priority="86" operator="equal">
      <formula>#REF!</formula>
    </cfRule>
    <cfRule type="cellIs" dxfId="2" priority="87" operator="notBetween">
      <formula>#REF!-0.15</formula>
      <formula>#REF!+0.15</formula>
    </cfRule>
  </conditionalFormatting>
  <conditionalFormatting sqref="D10">
    <cfRule type="cellIs" dxfId="1" priority="106" operator="equal">
      <formula>#REF!</formula>
    </cfRule>
    <cfRule type="cellIs" dxfId="0" priority="107" operator="notBetween">
      <formula>#REF! -0.15</formula>
      <formula>#REF!+0.15</formula>
    </cfRule>
  </conditionalFormatting>
  <pageMargins left="0.78749999999999998" right="0.78749999999999998" top="1.05277777777778" bottom="1.05277777777778" header="0.78749999999999998" footer="0.78749999999999998"/>
  <pageSetup paperSize="9" scale="65" firstPageNumber="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Oleg L</cp:lastModifiedBy>
  <cp:revision>254</cp:revision>
  <cp:lastPrinted>2020-01-23T07:05:40Z</cp:lastPrinted>
  <dcterms:created xsi:type="dcterms:W3CDTF">2017-01-20T15:44:22Z</dcterms:created>
  <dcterms:modified xsi:type="dcterms:W3CDTF">2020-03-17T10:05:16Z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