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M54" i="1"/>
  <c r="L54" i="1"/>
  <c r="G54" i="1"/>
  <c r="F54" i="1"/>
  <c r="M53" i="1"/>
  <c r="L53" i="1"/>
  <c r="G53" i="1"/>
  <c r="F53" i="1"/>
  <c r="E52" i="1"/>
  <c r="D52" i="1"/>
  <c r="G52" i="1" s="1"/>
  <c r="M51" i="1"/>
  <c r="L51" i="1"/>
  <c r="G51" i="1"/>
  <c r="F51" i="1"/>
  <c r="M50" i="1"/>
  <c r="L50" i="1"/>
  <c r="G50" i="1"/>
  <c r="F50" i="1"/>
  <c r="G49" i="1"/>
  <c r="E49" i="1"/>
  <c r="D49" i="1"/>
  <c r="F49" i="1" s="1"/>
  <c r="G48" i="1"/>
  <c r="E48" i="1"/>
  <c r="D48" i="1"/>
  <c r="F48" i="1" s="1"/>
  <c r="M47" i="1"/>
  <c r="L47" i="1"/>
  <c r="G47" i="1"/>
  <c r="F47" i="1"/>
  <c r="M43" i="1"/>
  <c r="L43" i="1"/>
  <c r="G43" i="1"/>
  <c r="F43" i="1"/>
  <c r="M42" i="1"/>
  <c r="L42" i="1"/>
  <c r="G42" i="1"/>
  <c r="F42" i="1"/>
  <c r="G41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G38" i="1"/>
  <c r="E38" i="1"/>
  <c r="E45" i="1" s="1"/>
  <c r="D38" i="1"/>
  <c r="D45" i="1" s="1"/>
  <c r="G37" i="1"/>
  <c r="E37" i="1"/>
  <c r="E44" i="1" s="1"/>
  <c r="D37" i="1"/>
  <c r="D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G32" i="1"/>
  <c r="E32" i="1"/>
  <c r="D32" i="1"/>
  <c r="F32" i="1" s="1"/>
  <c r="G31" i="1"/>
  <c r="E31" i="1"/>
  <c r="D31" i="1"/>
  <c r="F31" i="1" s="1"/>
  <c r="M30" i="1"/>
  <c r="L30" i="1"/>
  <c r="G30" i="1"/>
  <c r="F30" i="1"/>
  <c r="M26" i="1"/>
  <c r="L26" i="1"/>
  <c r="G26" i="1"/>
  <c r="F26" i="1"/>
  <c r="M25" i="1"/>
  <c r="L25" i="1"/>
  <c r="G25" i="1"/>
  <c r="F25" i="1"/>
  <c r="G24" i="1"/>
  <c r="E24" i="1"/>
  <c r="E29" i="1" s="1"/>
  <c r="D24" i="1"/>
  <c r="D29" i="1" s="1"/>
  <c r="M23" i="1"/>
  <c r="L23" i="1"/>
  <c r="G23" i="1"/>
  <c r="F23" i="1"/>
  <c r="M22" i="1"/>
  <c r="L22" i="1"/>
  <c r="G22" i="1"/>
  <c r="F22" i="1"/>
  <c r="G21" i="1"/>
  <c r="E21" i="1"/>
  <c r="E28" i="1" s="1"/>
  <c r="D21" i="1"/>
  <c r="D20" i="1" s="1"/>
  <c r="E20" i="1"/>
  <c r="E27" i="1" s="1"/>
  <c r="M19" i="1"/>
  <c r="L19" i="1"/>
  <c r="G19" i="1"/>
  <c r="F19" i="1"/>
  <c r="M13" i="1"/>
  <c r="L13" i="1"/>
  <c r="G13" i="1"/>
  <c r="F13" i="1"/>
  <c r="M12" i="1"/>
  <c r="L12" i="1"/>
  <c r="G12" i="1"/>
  <c r="F12" i="1"/>
  <c r="G11" i="1"/>
  <c r="E11" i="1"/>
  <c r="E16" i="1" s="1"/>
  <c r="D11" i="1"/>
  <c r="D16" i="1" s="1"/>
  <c r="M10" i="1"/>
  <c r="L10" i="1"/>
  <c r="G10" i="1"/>
  <c r="F10" i="1"/>
  <c r="M9" i="1"/>
  <c r="L9" i="1"/>
  <c r="G9" i="1"/>
  <c r="F9" i="1"/>
  <c r="G8" i="1"/>
  <c r="E8" i="1"/>
  <c r="E15" i="1" s="1"/>
  <c r="D8" i="1"/>
  <c r="D7" i="1" s="1"/>
  <c r="E7" i="1"/>
  <c r="E17" i="1" s="1"/>
  <c r="G46" i="1" l="1"/>
  <c r="F46" i="1"/>
  <c r="D14" i="1"/>
  <c r="G7" i="1"/>
  <c r="D18" i="1"/>
  <c r="F7" i="1"/>
  <c r="D17" i="1"/>
  <c r="F29" i="1"/>
  <c r="G29" i="1"/>
  <c r="G45" i="1"/>
  <c r="F45" i="1"/>
  <c r="F16" i="1"/>
  <c r="G16" i="1"/>
  <c r="D27" i="1"/>
  <c r="F20" i="1"/>
  <c r="G20" i="1"/>
  <c r="G44" i="1"/>
  <c r="F44" i="1"/>
  <c r="E14" i="1"/>
  <c r="E18" i="1"/>
  <c r="F8" i="1"/>
  <c r="F11" i="1"/>
  <c r="F21" i="1"/>
  <c r="F24" i="1"/>
  <c r="F37" i="1"/>
  <c r="F38" i="1"/>
  <c r="F41" i="1"/>
  <c r="F52" i="1"/>
  <c r="D15" i="1"/>
  <c r="D28" i="1"/>
  <c r="F56" i="1"/>
  <c r="G17" i="1" l="1"/>
  <c r="F17" i="1"/>
  <c r="G14" i="1"/>
  <c r="F14" i="1"/>
  <c r="F28" i="1"/>
  <c r="G28" i="1"/>
  <c r="G27" i="1"/>
  <c r="F27" i="1"/>
  <c r="G15" i="1"/>
  <c r="F15" i="1"/>
  <c r="F18" i="1"/>
  <c r="G18" i="1"/>
</calcChain>
</file>

<file path=xl/sharedStrings.xml><?xml version="1.0" encoding="utf-8"?>
<sst xmlns="http://schemas.openxmlformats.org/spreadsheetml/2006/main" count="210" uniqueCount="116">
  <si>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</si>
  <si>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</si>
  <si>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</si>
  <si>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</si>
  <si>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</si>
  <si>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</si>
  <si>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</si>
  <si>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</si>
  <si>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</si>
  <si>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</si>
  <si>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</si>
  <si>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</si>
  <si>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</si>
  <si>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</si>
  <si>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</si>
  <si>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</si>
  <si>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</si>
  <si>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</si>
  <si>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</si>
  <si>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</si>
  <si>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</si>
  <si>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</si>
  <si>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</si>
  <si>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</si>
  <si>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</si>
  <si>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</si>
  <si>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</si>
  <si>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</si>
  <si>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</si>
  <si>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</si>
  <si>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</si>
  <si>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</si>
  <si>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</si>
  <si>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</si>
  <si>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</si>
  <si>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</si>
  <si>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</si>
  <si>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</si>
  <si>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</si>
  <si>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</si>
  <si>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</si>
  <si>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</si>
  <si>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</si>
  <si>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</si>
  <si>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</si>
  <si>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</si>
  <si>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</si>
  <si>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</si>
  <si>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</si>
  <si>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</si>
  <si>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</si>
  <si>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</si>
  <si>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</si>
  <si>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</si>
  <si>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</si>
  <si>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</si>
  <si>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</si>
  <si>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</si>
  <si>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</si>
  <si>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</si>
  <si>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</si>
  <si>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</si>
  <si>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</si>
  <si>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</si>
  <si>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</si>
  <si>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</si>
  <si>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</si>
  <si>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</si>
  <si>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</si>
  <si>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</si>
  <si>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</si>
  <si>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</si>
  <si>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</si>
  <si>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</si>
  <si>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</si>
  <si>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</si>
  <si>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</si>
  <si>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</si>
  <si>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</si>
  <si>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</si>
  <si>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</si>
  <si>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</si>
  <si>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</si>
  <si>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</si>
  <si>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</si>
  <si>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</si>
  <si>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</si>
  <si>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</si>
  <si>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</si>
  <si>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</si>
  <si>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</si>
  <si>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</si>
  <si>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</si>
  <si>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</si>
  <si>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</si>
  <si>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</si>
  <si>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</si>
  <si>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</si>
  <si>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</si>
  <si>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</si>
  <si>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</si>
  <si>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</si>
  <si>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</si>
  <si>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</si>
  <si>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</si>
  <si>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</si>
  <si>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</si>
  <si>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</si>
  <si>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</si>
  <si>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</si>
  <si>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Кущевском районе по итогам 4 квартала 2020 года</t>
  </si>
  <si>
    <t>в связи с введением режима повышенной готовности на территории Краснодарского края и мерах по предотвращению распространения новой коронавирусной инфекции (COVID-2019)</t>
  </si>
  <si>
    <t>данный вопрос не относится к компетенции отдела</t>
  </si>
  <si>
    <t>в связи с увеличением количества средних предприятий</t>
  </si>
  <si>
    <t>В связи с отменой РИФ "Сочи-2020", так как основной объем средств запланирован на мероприятия по участию в РИФ "Сочи-2020"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</si>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</sst>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E1" sqref="E1:F1"/>
    </sheetView>
  </sheetViews>
  <sheetFormatPr defaultRowHeight="12" x14ac:dyDescent="0.2"/>
  <cols>
    <col min="1" max="1" width="8" collapsed="1"/>
    <col min="2" max="2" width="68.28515625" customWidth="1" collapsed="1"/>
    <col min="3" max="3" width="10.7109375" collapsed="1"/>
    <col min="4" max="4" width="20.140625" customWidth="1" collapsed="1"/>
    <col min="5" max="5" width="18.140625" customWidth="1" collapsed="1"/>
    <col min="6" max="6" width="18.5703125" customWidth="1" collapsed="1"/>
    <col min="7" max="7" width="15.7109375" customWidth="1" collapsed="1"/>
    <col min="8" max="8" width="35.140625" customWidth="1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110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1972</v>
      </c>
      <c r="E7" s="19">
        <f>E8+E11</f>
        <v>2112</v>
      </c>
      <c r="F7" s="20">
        <f t="shared" ref="F7:F38" si="0">D7-E7</f>
        <v>-140</v>
      </c>
      <c r="G7" s="21">
        <f t="shared" ref="G7:G38" si="1">D7/E7-1</f>
        <v>-6.6287878787878785E-2</v>
      </c>
      <c r="H7" s="22" t="s">
        <v>115</v>
      </c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7</v>
      </c>
      <c r="E8" s="26">
        <f>E9+E10</f>
        <v>7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 x14ac:dyDescent="0.2">
      <c r="A9" s="17" t="s">
        <v>18</v>
      </c>
      <c r="B9" s="27" t="s">
        <v>19</v>
      </c>
      <c r="C9" s="28" t="s">
        <v>15</v>
      </c>
      <c r="D9" s="29">
        <v>7</v>
      </c>
      <c r="E9" s="29">
        <v>7</v>
      </c>
      <c r="F9" s="20">
        <f t="shared" si="0"/>
        <v>0</v>
      </c>
      <c r="G9" s="21">
        <f t="shared" si="1"/>
        <v>0</v>
      </c>
      <c r="H9" s="22"/>
      <c r="J9" s="23">
        <v>7</v>
      </c>
      <c r="K9" s="23">
        <v>7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1965</v>
      </c>
      <c r="E11" s="30">
        <f>E12+E13</f>
        <v>2105</v>
      </c>
      <c r="F11" s="20">
        <f t="shared" si="0"/>
        <v>-140</v>
      </c>
      <c r="G11" s="21">
        <f t="shared" si="1"/>
        <v>-6.6508313539192399E-2</v>
      </c>
      <c r="H11" s="22" t="s">
        <v>115</v>
      </c>
      <c r="J11" s="23"/>
      <c r="K11" s="23"/>
      <c r="L11" s="23"/>
      <c r="M11" s="23"/>
    </row>
    <row r="12" spans="1:13" ht="48" customHeight="1" x14ac:dyDescent="0.2">
      <c r="A12" s="17" t="s">
        <v>24</v>
      </c>
      <c r="B12" s="27" t="s">
        <v>19</v>
      </c>
      <c r="C12" s="28" t="s">
        <v>15</v>
      </c>
      <c r="D12" s="29">
        <v>223</v>
      </c>
      <c r="E12" s="29">
        <v>227</v>
      </c>
      <c r="F12" s="20">
        <f t="shared" si="0"/>
        <v>-4</v>
      </c>
      <c r="G12" s="21">
        <f t="shared" si="1"/>
        <v>-1.7621145374449365E-2</v>
      </c>
      <c r="H12" s="22" t="s">
        <v>111</v>
      </c>
      <c r="J12" s="23">
        <v>223</v>
      </c>
      <c r="K12" s="23">
        <v>227</v>
      </c>
      <c r="L12" s="23">
        <f>D12-J12</f>
        <v>0</v>
      </c>
      <c r="M12" s="23">
        <f>E12-K12</f>
        <v>0</v>
      </c>
    </row>
    <row r="13" spans="1:13" ht="48" customHeight="1" x14ac:dyDescent="0.2">
      <c r="A13" s="17" t="s">
        <v>25</v>
      </c>
      <c r="B13" s="27" t="s">
        <v>21</v>
      </c>
      <c r="C13" s="28" t="s">
        <v>15</v>
      </c>
      <c r="D13" s="29">
        <v>1742</v>
      </c>
      <c r="E13" s="29">
        <v>1878</v>
      </c>
      <c r="F13" s="20">
        <f t="shared" si="0"/>
        <v>-136</v>
      </c>
      <c r="G13" s="21">
        <f t="shared" si="1"/>
        <v>-7.2417465388711411E-2</v>
      </c>
      <c r="H13" s="22" t="s">
        <v>111</v>
      </c>
      <c r="J13" s="23">
        <v>1742</v>
      </c>
      <c r="K13" s="23">
        <v>1878</v>
      </c>
      <c r="L13" s="23">
        <f>D13-J13</f>
        <v>0</v>
      </c>
      <c r="M13" s="23">
        <f>E13-K13</f>
        <v>0</v>
      </c>
    </row>
    <row r="14" spans="1:13" ht="47.25" customHeight="1" x14ac:dyDescent="0.25">
      <c r="A14" s="17" t="s">
        <v>26</v>
      </c>
      <c r="B14" s="18" t="s">
        <v>27</v>
      </c>
      <c r="C14" s="16" t="s">
        <v>28</v>
      </c>
      <c r="D14" s="31">
        <f>D7/D19*100</f>
        <v>80.621422730989366</v>
      </c>
      <c r="E14" s="31">
        <f>E7/E19*100</f>
        <v>77.561513037091444</v>
      </c>
      <c r="F14" s="20">
        <f t="shared" si="0"/>
        <v>3.0599096938979216</v>
      </c>
      <c r="G14" s="21">
        <f t="shared" si="1"/>
        <v>3.9451392502291904E-2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0.28618152085036791</v>
      </c>
      <c r="E15" s="33">
        <f>E8/E19*100</f>
        <v>0.25706940874035988</v>
      </c>
      <c r="F15" s="20">
        <f t="shared" si="0"/>
        <v>2.9112112110008026E-2</v>
      </c>
      <c r="G15" s="21">
        <f t="shared" si="1"/>
        <v>0.11324611610793123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80.335241210139003</v>
      </c>
      <c r="E16" s="33">
        <f>E11/E19*100</f>
        <v>77.304443628351081</v>
      </c>
      <c r="F16" s="20">
        <f t="shared" si="0"/>
        <v>3.0307975817879225</v>
      </c>
      <c r="G16" s="21">
        <f t="shared" si="1"/>
        <v>3.9205994371536823E-2</v>
      </c>
      <c r="H16" s="22"/>
      <c r="J16" s="23"/>
      <c r="K16" s="23"/>
      <c r="L16" s="23"/>
      <c r="M16" s="23"/>
    </row>
    <row r="17" spans="1:13" ht="40.5" customHeight="1" x14ac:dyDescent="0.25">
      <c r="A17" s="17" t="s">
        <v>33</v>
      </c>
      <c r="B17" s="18" t="s">
        <v>34</v>
      </c>
      <c r="C17" s="16" t="s">
        <v>15</v>
      </c>
      <c r="D17" s="31">
        <f>D7/D36*10000</f>
        <v>300.94005615919912</v>
      </c>
      <c r="E17" s="31">
        <f>E7/E36*10000</f>
        <v>321.85309356903383</v>
      </c>
      <c r="F17" s="20">
        <f t="shared" si="0"/>
        <v>-20.913037409834715</v>
      </c>
      <c r="G17" s="21">
        <f t="shared" si="1"/>
        <v>-6.4976965664458097E-2</v>
      </c>
      <c r="H17" s="22" t="s">
        <v>115</v>
      </c>
      <c r="J17" s="23"/>
      <c r="K17" s="23"/>
      <c r="L17" s="23"/>
      <c r="M17" s="23"/>
    </row>
    <row r="18" spans="1:13" ht="44.25" customHeight="1" x14ac:dyDescent="0.25">
      <c r="A18" s="17" t="s">
        <v>35</v>
      </c>
      <c r="B18" s="18" t="s">
        <v>36</v>
      </c>
      <c r="C18" s="16" t="s">
        <v>15</v>
      </c>
      <c r="D18" s="31">
        <f>D7/D36*1000</f>
        <v>30.094005615919912</v>
      </c>
      <c r="E18" s="31">
        <f>E7/E36*1000</f>
        <v>32.185309356903382</v>
      </c>
      <c r="F18" s="20">
        <f t="shared" si="0"/>
        <v>-2.09130374098347</v>
      </c>
      <c r="G18" s="21">
        <f t="shared" si="1"/>
        <v>-6.4976965664457986E-2</v>
      </c>
      <c r="H18" s="22" t="s">
        <v>115</v>
      </c>
      <c r="J18" s="23"/>
      <c r="K18" s="23"/>
      <c r="L18" s="23"/>
      <c r="M18" s="23"/>
    </row>
    <row r="19" spans="1:13" ht="31.5" x14ac:dyDescent="0.25">
      <c r="A19" s="17" t="s">
        <v>37</v>
      </c>
      <c r="B19" s="18" t="s">
        <v>38</v>
      </c>
      <c r="C19" s="16" t="s">
        <v>15</v>
      </c>
      <c r="D19" s="29">
        <v>2446</v>
      </c>
      <c r="E19" s="29">
        <v>2723</v>
      </c>
      <c r="F19" s="20">
        <f t="shared" si="0"/>
        <v>-277</v>
      </c>
      <c r="G19" s="21">
        <f t="shared" si="1"/>
        <v>-0.10172603745868525</v>
      </c>
      <c r="H19" s="22" t="s">
        <v>112</v>
      </c>
      <c r="J19" s="23">
        <v>2446</v>
      </c>
      <c r="K19" s="23">
        <v>2723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6095</v>
      </c>
      <c r="E20" s="19">
        <f>E10+E13+E21+E24</f>
        <v>6248</v>
      </c>
      <c r="F20" s="20">
        <f t="shared" si="0"/>
        <v>-153</v>
      </c>
      <c r="G20" s="21">
        <f t="shared" si="1"/>
        <v>-2.448783610755445E-2</v>
      </c>
      <c r="H20" s="22" t="s">
        <v>115</v>
      </c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681</v>
      </c>
      <c r="E21" s="30">
        <f>E22+E23</f>
        <v>673</v>
      </c>
      <c r="F21" s="20">
        <f t="shared" si="0"/>
        <v>8</v>
      </c>
      <c r="G21" s="21">
        <f t="shared" si="1"/>
        <v>1.1887072808320909E-2</v>
      </c>
      <c r="H21" s="22"/>
      <c r="J21" s="23"/>
      <c r="K21" s="23"/>
      <c r="L21" s="23"/>
      <c r="M21" s="23"/>
    </row>
    <row r="22" spans="1:13" ht="18.75" x14ac:dyDescent="0.2">
      <c r="A22" s="17" t="s">
        <v>43</v>
      </c>
      <c r="B22" s="27" t="s">
        <v>19</v>
      </c>
      <c r="C22" s="28" t="s">
        <v>41</v>
      </c>
      <c r="D22" s="29">
        <v>681</v>
      </c>
      <c r="E22" s="29">
        <v>673</v>
      </c>
      <c r="F22" s="20">
        <f t="shared" si="0"/>
        <v>8</v>
      </c>
      <c r="G22" s="21">
        <f t="shared" si="1"/>
        <v>1.1887072808320909E-2</v>
      </c>
      <c r="H22" s="22"/>
      <c r="J22" s="23">
        <v>681</v>
      </c>
      <c r="K22" s="23">
        <v>673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3672</v>
      </c>
      <c r="E24" s="30">
        <f>E25+E26</f>
        <v>3697</v>
      </c>
      <c r="F24" s="20">
        <f t="shared" si="0"/>
        <v>-25</v>
      </c>
      <c r="G24" s="21">
        <f t="shared" si="1"/>
        <v>-6.7622396537733165E-3</v>
      </c>
      <c r="H24" s="22" t="s">
        <v>115</v>
      </c>
      <c r="J24" s="23"/>
      <c r="K24" s="23"/>
      <c r="L24" s="23"/>
      <c r="M24" s="23"/>
    </row>
    <row r="25" spans="1:13" ht="18.75" x14ac:dyDescent="0.2">
      <c r="A25" s="17" t="s">
        <v>46</v>
      </c>
      <c r="B25" s="27" t="s">
        <v>19</v>
      </c>
      <c r="C25" s="28" t="s">
        <v>41</v>
      </c>
      <c r="D25" s="29">
        <v>2210</v>
      </c>
      <c r="E25" s="29">
        <v>2210</v>
      </c>
      <c r="F25" s="20">
        <f t="shared" si="0"/>
        <v>0</v>
      </c>
      <c r="G25" s="21">
        <f t="shared" si="1"/>
        <v>0</v>
      </c>
      <c r="H25" s="22"/>
      <c r="J25" s="23">
        <v>2210</v>
      </c>
      <c r="K25" s="23">
        <v>2210</v>
      </c>
      <c r="L25" s="23">
        <f>D25-J25</f>
        <v>0</v>
      </c>
      <c r="M25" s="23">
        <f>E25-K25</f>
        <v>0</v>
      </c>
    </row>
    <row r="26" spans="1:13" ht="48" customHeight="1" x14ac:dyDescent="0.2">
      <c r="A26" s="17" t="s">
        <v>47</v>
      </c>
      <c r="B26" s="27" t="s">
        <v>21</v>
      </c>
      <c r="C26" s="28" t="s">
        <v>41</v>
      </c>
      <c r="D26" s="29">
        <v>1462</v>
      </c>
      <c r="E26" s="29">
        <v>1487</v>
      </c>
      <c r="F26" s="20">
        <f t="shared" si="0"/>
        <v>-25</v>
      </c>
      <c r="G26" s="21">
        <f t="shared" si="1"/>
        <v>-1.6812373907195699E-2</v>
      </c>
      <c r="H26" s="22" t="s">
        <v>111</v>
      </c>
      <c r="J26" s="23">
        <v>1462</v>
      </c>
      <c r="K26" s="23">
        <v>1487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23.44771870431638</v>
      </c>
      <c r="E27" s="31">
        <f>E20/E30*100</f>
        <v>24.062235230686284</v>
      </c>
      <c r="F27" s="20">
        <f t="shared" si="0"/>
        <v>-0.61451652636990417</v>
      </c>
      <c r="G27" s="21">
        <f t="shared" si="1"/>
        <v>-2.5538630159604558E-2</v>
      </c>
      <c r="H27" s="22" t="s">
        <v>115</v>
      </c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2.6198353466184505</v>
      </c>
      <c r="E28" s="33">
        <f>(E21+E10)/E30*100</f>
        <v>2.5918508819225137</v>
      </c>
      <c r="F28" s="20">
        <f t="shared" si="0"/>
        <v>2.798446469593685E-2</v>
      </c>
      <c r="G28" s="21">
        <f t="shared" si="1"/>
        <v>1.0797096735433831E-2</v>
      </c>
      <c r="H28" s="22"/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20.827883357697928</v>
      </c>
      <c r="E29" s="33">
        <f>(E13+E24)/E30*100</f>
        <v>21.470384348763769</v>
      </c>
      <c r="F29" s="20">
        <f t="shared" si="0"/>
        <v>-0.64250099106584102</v>
      </c>
      <c r="G29" s="21">
        <f t="shared" si="1"/>
        <v>-2.9924987863705121E-2</v>
      </c>
      <c r="H29" s="22" t="s">
        <v>115</v>
      </c>
      <c r="J29" s="23"/>
      <c r="K29" s="23"/>
      <c r="L29" s="23"/>
      <c r="M29" s="23"/>
    </row>
    <row r="30" spans="1:13" ht="31.5" x14ac:dyDescent="0.2">
      <c r="A30" s="17" t="s">
        <v>54</v>
      </c>
      <c r="B30" s="35" t="s">
        <v>55</v>
      </c>
      <c r="C30" s="16" t="s">
        <v>41</v>
      </c>
      <c r="D30" s="29">
        <v>25994</v>
      </c>
      <c r="E30" s="29">
        <v>25966</v>
      </c>
      <c r="F30" s="20">
        <f t="shared" si="0"/>
        <v>28</v>
      </c>
      <c r="G30" s="21">
        <f t="shared" si="1"/>
        <v>1.0783332049604244E-3</v>
      </c>
      <c r="H30" s="22"/>
      <c r="J30" s="23">
        <v>25994</v>
      </c>
      <c r="K30" s="23">
        <v>25966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20.731444962352096</v>
      </c>
      <c r="E31" s="20">
        <f>(E33+E34)/E35*100</f>
        <v>20.930739073616962</v>
      </c>
      <c r="F31" s="20">
        <f t="shared" si="0"/>
        <v>-0.19929411126486585</v>
      </c>
      <c r="G31" s="21">
        <f t="shared" si="1"/>
        <v>-9.5215993359772932E-3</v>
      </c>
      <c r="H31" s="22" t="s">
        <v>115</v>
      </c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15.847974184295447</v>
      </c>
      <c r="E32" s="20">
        <f>E34/E35*100</f>
        <v>16.044721939886745</v>
      </c>
      <c r="F32" s="20">
        <f t="shared" si="0"/>
        <v>-0.1967477555912982</v>
      </c>
      <c r="G32" s="21">
        <f t="shared" si="1"/>
        <v>-1.2262459662961689E-2</v>
      </c>
      <c r="H32" s="22" t="s">
        <v>115</v>
      </c>
      <c r="J32" s="23"/>
      <c r="K32" s="23"/>
      <c r="L32" s="23"/>
      <c r="M32" s="23"/>
    </row>
    <row r="33" spans="1:13" ht="31.5" x14ac:dyDescent="0.2">
      <c r="A33" s="17" t="s">
        <v>60</v>
      </c>
      <c r="B33" s="35" t="s">
        <v>61</v>
      </c>
      <c r="C33" s="28" t="s">
        <v>41</v>
      </c>
      <c r="D33" s="29">
        <v>681</v>
      </c>
      <c r="E33" s="29">
        <v>673</v>
      </c>
      <c r="F33" s="20">
        <f t="shared" si="0"/>
        <v>8</v>
      </c>
      <c r="G33" s="21">
        <f t="shared" si="1"/>
        <v>1.1887072808320909E-2</v>
      </c>
      <c r="H33" s="22"/>
      <c r="J33" s="23">
        <v>681</v>
      </c>
      <c r="K33" s="23">
        <v>673</v>
      </c>
      <c r="L33" s="23">
        <f t="shared" ref="L33:M36" si="2">D33-J33</f>
        <v>0</v>
      </c>
      <c r="M33" s="23">
        <f t="shared" si="2"/>
        <v>0</v>
      </c>
    </row>
    <row r="34" spans="1:13" ht="31.5" x14ac:dyDescent="0.2">
      <c r="A34" s="17" t="s">
        <v>62</v>
      </c>
      <c r="B34" s="35" t="s">
        <v>63</v>
      </c>
      <c r="C34" s="28" t="s">
        <v>41</v>
      </c>
      <c r="D34" s="29">
        <v>2210</v>
      </c>
      <c r="E34" s="29">
        <v>2210</v>
      </c>
      <c r="F34" s="20">
        <f t="shared" si="0"/>
        <v>0</v>
      </c>
      <c r="G34" s="21">
        <f t="shared" si="1"/>
        <v>0</v>
      </c>
      <c r="H34" s="22"/>
      <c r="J34" s="23">
        <v>2210</v>
      </c>
      <c r="K34" s="23">
        <v>2210</v>
      </c>
      <c r="L34" s="23">
        <f t="shared" si="2"/>
        <v>0</v>
      </c>
      <c r="M34" s="23">
        <f t="shared" si="2"/>
        <v>0</v>
      </c>
    </row>
    <row r="35" spans="1:13" ht="31.5" x14ac:dyDescent="0.2">
      <c r="A35" s="17" t="s">
        <v>64</v>
      </c>
      <c r="B35" s="35" t="s">
        <v>65</v>
      </c>
      <c r="C35" s="28" t="s">
        <v>41</v>
      </c>
      <c r="D35" s="29">
        <v>13945</v>
      </c>
      <c r="E35" s="29">
        <v>13774</v>
      </c>
      <c r="F35" s="20">
        <f t="shared" si="0"/>
        <v>171</v>
      </c>
      <c r="G35" s="21">
        <f t="shared" si="1"/>
        <v>1.2414694351676969E-2</v>
      </c>
      <c r="H35" s="22"/>
      <c r="J35" s="23">
        <v>13945</v>
      </c>
      <c r="K35" s="23">
        <v>13774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65528</v>
      </c>
      <c r="E36" s="29">
        <v>65620</v>
      </c>
      <c r="F36" s="20">
        <f t="shared" si="0"/>
        <v>-92</v>
      </c>
      <c r="G36" s="21">
        <f t="shared" si="1"/>
        <v>-1.4020115818348389E-3</v>
      </c>
      <c r="H36" s="22" t="s">
        <v>112</v>
      </c>
      <c r="J36" s="23">
        <v>65528</v>
      </c>
      <c r="K36" s="23">
        <v>65620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13985.9</v>
      </c>
      <c r="E37" s="20">
        <f>E38+E41</f>
        <v>14624.1</v>
      </c>
      <c r="F37" s="20">
        <f t="shared" si="0"/>
        <v>-638.20000000000073</v>
      </c>
      <c r="G37" s="21">
        <f t="shared" si="1"/>
        <v>-4.3640292394061864E-2</v>
      </c>
      <c r="H37" s="22" t="s">
        <v>115</v>
      </c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1404</v>
      </c>
      <c r="E38" s="36">
        <f>E39+E40</f>
        <v>1653</v>
      </c>
      <c r="F38" s="20">
        <f t="shared" si="0"/>
        <v>-249</v>
      </c>
      <c r="G38" s="21">
        <f t="shared" si="1"/>
        <v>-0.15063520871143377</v>
      </c>
      <c r="H38" s="22" t="s">
        <v>115</v>
      </c>
      <c r="J38" s="23"/>
      <c r="K38" s="23"/>
      <c r="L38" s="23"/>
      <c r="M38" s="23"/>
    </row>
    <row r="39" spans="1:13" ht="48" customHeight="1" x14ac:dyDescent="0.3">
      <c r="A39" s="17" t="s">
        <v>72</v>
      </c>
      <c r="B39" s="27" t="s">
        <v>19</v>
      </c>
      <c r="C39" s="28" t="s">
        <v>70</v>
      </c>
      <c r="D39" s="37">
        <v>1404</v>
      </c>
      <c r="E39" s="37">
        <v>1653</v>
      </c>
      <c r="F39" s="20">
        <f t="shared" ref="F39:F70" si="3">D39-E39</f>
        <v>-249</v>
      </c>
      <c r="G39" s="21">
        <f t="shared" ref="G39:G58" si="4">D39/E39-1</f>
        <v>-0.15063520871143377</v>
      </c>
      <c r="H39" s="22" t="s">
        <v>111</v>
      </c>
      <c r="J39" s="23">
        <v>1404</v>
      </c>
      <c r="K39" s="23">
        <v>1653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12581.9</v>
      </c>
      <c r="E41" s="36">
        <f>E42+E43</f>
        <v>12971.1</v>
      </c>
      <c r="F41" s="20">
        <f t="shared" si="3"/>
        <v>-389.20000000000073</v>
      </c>
      <c r="G41" s="21">
        <f t="shared" si="4"/>
        <v>-3.0005165329077821E-2</v>
      </c>
      <c r="H41" s="22" t="s">
        <v>115</v>
      </c>
      <c r="J41" s="23"/>
      <c r="K41" s="23"/>
      <c r="L41" s="23"/>
      <c r="M41" s="23"/>
    </row>
    <row r="42" spans="1:13" ht="48" customHeight="1" x14ac:dyDescent="0.2">
      <c r="A42" s="17" t="s">
        <v>75</v>
      </c>
      <c r="B42" s="27" t="s">
        <v>19</v>
      </c>
      <c r="C42" s="28" t="s">
        <v>70</v>
      </c>
      <c r="D42" s="39">
        <v>7384.7</v>
      </c>
      <c r="E42" s="39">
        <v>7613.1</v>
      </c>
      <c r="F42" s="20">
        <f t="shared" si="3"/>
        <v>-228.40000000000055</v>
      </c>
      <c r="G42" s="21">
        <f t="shared" si="4"/>
        <v>-3.0000919467759624E-2</v>
      </c>
      <c r="H42" s="22" t="s">
        <v>111</v>
      </c>
      <c r="J42" s="23">
        <v>7384.7</v>
      </c>
      <c r="K42" s="23">
        <v>7613.1</v>
      </c>
      <c r="L42" s="23">
        <f>D42-J42</f>
        <v>0</v>
      </c>
      <c r="M42" s="23">
        <f>E42-K42</f>
        <v>0</v>
      </c>
    </row>
    <row r="43" spans="1:13" ht="48" customHeight="1" x14ac:dyDescent="0.2">
      <c r="A43" s="17" t="s">
        <v>76</v>
      </c>
      <c r="B43" s="27" t="s">
        <v>21</v>
      </c>
      <c r="C43" s="28" t="s">
        <v>70</v>
      </c>
      <c r="D43" s="39">
        <v>5197.2</v>
      </c>
      <c r="E43" s="39">
        <v>5358</v>
      </c>
      <c r="F43" s="20">
        <f t="shared" si="3"/>
        <v>-160.80000000000018</v>
      </c>
      <c r="G43" s="21">
        <f t="shared" si="4"/>
        <v>-3.0011198208286682E-2</v>
      </c>
      <c r="H43" s="22" t="s">
        <v>111</v>
      </c>
      <c r="J43" s="23">
        <v>5197.2</v>
      </c>
      <c r="K43" s="23">
        <v>5358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685.30000000000007</v>
      </c>
      <c r="E48" s="20">
        <f>E49+E52</f>
        <v>658.3</v>
      </c>
      <c r="F48" s="20">
        <f t="shared" si="3"/>
        <v>27.000000000000114</v>
      </c>
      <c r="G48" s="21">
        <f t="shared" si="4"/>
        <v>4.1014734923287444E-2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56.2</v>
      </c>
      <c r="E49" s="36">
        <f>E50+E51</f>
        <v>26.7</v>
      </c>
      <c r="F49" s="20">
        <f t="shared" si="3"/>
        <v>29.500000000000004</v>
      </c>
      <c r="G49" s="21">
        <f t="shared" si="4"/>
        <v>1.1048689138576782</v>
      </c>
      <c r="H49" s="22" t="s">
        <v>115</v>
      </c>
      <c r="J49" s="23"/>
      <c r="K49" s="23"/>
      <c r="L49" s="23"/>
      <c r="M49" s="23"/>
    </row>
    <row r="50" spans="1:13" ht="26.1" customHeight="1" x14ac:dyDescent="0.2">
      <c r="A50" s="17" t="s">
        <v>88</v>
      </c>
      <c r="B50" s="27" t="s">
        <v>19</v>
      </c>
      <c r="C50" s="28" t="s">
        <v>70</v>
      </c>
      <c r="D50" s="39">
        <v>56.2</v>
      </c>
      <c r="E50" s="39">
        <v>26.7</v>
      </c>
      <c r="F50" s="20">
        <f t="shared" si="3"/>
        <v>29.500000000000004</v>
      </c>
      <c r="G50" s="21">
        <f t="shared" si="4"/>
        <v>1.1048689138576782</v>
      </c>
      <c r="H50" s="22" t="s">
        <v>113</v>
      </c>
      <c r="J50" s="23">
        <v>56.2</v>
      </c>
      <c r="K50" s="23">
        <v>26.7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629.1</v>
      </c>
      <c r="E52" s="36">
        <f>E53+E54</f>
        <v>631.59999999999991</v>
      </c>
      <c r="F52" s="20">
        <f t="shared" si="3"/>
        <v>-2.4999999999998863</v>
      </c>
      <c r="G52" s="21">
        <f t="shared" si="4"/>
        <v>-3.958201393286731E-3</v>
      </c>
      <c r="H52" s="22" t="s">
        <v>115</v>
      </c>
      <c r="J52" s="23"/>
      <c r="K52" s="23"/>
      <c r="L52" s="23"/>
      <c r="M52" s="23"/>
    </row>
    <row r="53" spans="1:13" ht="48" customHeight="1" x14ac:dyDescent="0.2">
      <c r="A53" s="17" t="s">
        <v>91</v>
      </c>
      <c r="B53" s="27" t="s">
        <v>19</v>
      </c>
      <c r="C53" s="28" t="s">
        <v>70</v>
      </c>
      <c r="D53" s="39">
        <v>439.5</v>
      </c>
      <c r="E53" s="39">
        <v>442.4</v>
      </c>
      <c r="F53" s="20">
        <f t="shared" si="3"/>
        <v>-2.8999999999999773</v>
      </c>
      <c r="G53" s="21">
        <f t="shared" si="4"/>
        <v>-6.5551537070523969E-3</v>
      </c>
      <c r="H53" s="22" t="s">
        <v>111</v>
      </c>
      <c r="J53" s="23">
        <v>439.5</v>
      </c>
      <c r="K53" s="23">
        <v>442.4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189.6</v>
      </c>
      <c r="E54" s="39">
        <v>189.2</v>
      </c>
      <c r="F54" s="20">
        <f t="shared" si="3"/>
        <v>0.40000000000000568</v>
      </c>
      <c r="G54" s="21">
        <f t="shared" si="4"/>
        <v>2.1141649048626032E-3</v>
      </c>
      <c r="H54" s="22"/>
      <c r="J54" s="23">
        <v>189.6</v>
      </c>
      <c r="K54" s="23">
        <v>189.2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1641938974.6300001</v>
      </c>
      <c r="E55" s="43">
        <v>1414905540.5</v>
      </c>
      <c r="F55" s="20">
        <f t="shared" si="3"/>
        <v>227033434.13000011</v>
      </c>
      <c r="G55" s="21">
        <f t="shared" si="4"/>
        <v>0.16045836816058467</v>
      </c>
      <c r="H55" s="22" t="s">
        <v>112</v>
      </c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735770.9</v>
      </c>
      <c r="E56" s="19">
        <f>E57+E58</f>
        <v>1112824.8</v>
      </c>
      <c r="F56" s="20">
        <f t="shared" si="3"/>
        <v>-377053.9</v>
      </c>
      <c r="G56" s="21">
        <f t="shared" si="4"/>
        <v>-0.33882593198857536</v>
      </c>
      <c r="H56" s="22" t="s">
        <v>115</v>
      </c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735770.9</v>
      </c>
      <c r="E57" s="46">
        <v>1112824.8</v>
      </c>
      <c r="F57" s="20">
        <f t="shared" si="3"/>
        <v>-377053.9</v>
      </c>
      <c r="G57" s="21">
        <f t="shared" si="4"/>
        <v>-0.33882593198857536</v>
      </c>
      <c r="H57" s="22" t="s">
        <v>114</v>
      </c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scale="70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>254</cp:revision>
  <cp:lastPrinted>2021-02-09T06:09:30Z</cp:lastPrinted>
  <dcterms:created xsi:type="dcterms:W3CDTF">2017-01-20T15:44:22Z</dcterms:created>
  <dcterms:modified xsi:type="dcterms:W3CDTF">2021-02-09T06:12:02Z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